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35" yWindow="1005" windowWidth="9720" windowHeight="6720" tabRatio="904" activeTab="5"/>
  </bookViews>
  <sheets>
    <sheet name="OP" sheetId="32" r:id="rId1"/>
    <sheet name="BU" sheetId="30" r:id="rId2"/>
    <sheet name="BS" sheetId="26" r:id="rId3"/>
    <sheet name="GT ind" sheetId="34" r:id="rId4"/>
    <sheet name="GT dir" sheetId="36" r:id="rId5"/>
    <sheet name="PK" sheetId="31" r:id="rId6"/>
    <sheet name="ZB" sheetId="23" r:id="rId7"/>
  </sheets>
  <externalReferences>
    <externalReference r:id="rId8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3">'GT ind'!$A$1:$F$54</definedName>
    <definedName name="_xlnm.Print_Area" localSheetId="5">PK!$A$1:$J$29</definedName>
    <definedName name="Racunovoda">[1]UnosPod!$F$3</definedName>
    <definedName name="Sjedište">[1]UnosPod!$F$9</definedName>
  </definedNames>
  <calcPr calcId="125725"/>
</workbook>
</file>

<file path=xl/calcChain.xml><?xml version="1.0" encoding="utf-8"?>
<calcChain xmlns="http://schemas.openxmlformats.org/spreadsheetml/2006/main">
  <c r="I78" i="30"/>
  <c r="I67"/>
  <c r="I89" s="1"/>
  <c r="I56"/>
  <c r="I63" s="1"/>
  <c r="I49"/>
  <c r="I36"/>
  <c r="I33"/>
  <c r="I22"/>
  <c r="I46" s="1"/>
  <c r="I65" l="1"/>
  <c r="I126" s="1"/>
  <c r="I134" l="1"/>
  <c r="I145"/>
  <c r="I169" s="1"/>
  <c r="H50" i="36" l="1"/>
  <c r="H33"/>
  <c r="G26"/>
  <c r="G33" s="1"/>
  <c r="H26"/>
  <c r="G50"/>
  <c r="G62" s="1"/>
  <c r="H64"/>
  <c r="G156" i="26"/>
  <c r="J156"/>
  <c r="J158"/>
  <c r="H36" i="30"/>
  <c r="L50" i="31"/>
  <c r="J50"/>
  <c r="I50"/>
  <c r="L38" l="1"/>
  <c r="J38"/>
  <c r="I38"/>
  <c r="A2" i="32" l="1"/>
  <c r="H50" i="31"/>
  <c r="E50"/>
  <c r="E38"/>
  <c r="H38"/>
  <c r="I41"/>
  <c r="H29"/>
  <c r="I29"/>
  <c r="J29"/>
  <c r="J41" s="1"/>
  <c r="L29"/>
  <c r="L41" s="1"/>
  <c r="E29"/>
  <c r="B13" i="34"/>
  <c r="J146" i="26" l="1"/>
  <c r="J139"/>
  <c r="J121"/>
  <c r="J118"/>
  <c r="J101"/>
  <c r="J92"/>
  <c r="J67"/>
  <c r="J64"/>
  <c r="G64"/>
  <c r="I64" s="1"/>
  <c r="J56"/>
  <c r="J28"/>
  <c r="J21" s="1"/>
  <c r="A11" i="36"/>
  <c r="B4"/>
  <c r="B3"/>
  <c r="H70"/>
  <c r="G70"/>
  <c r="H69"/>
  <c r="G69"/>
  <c r="H55"/>
  <c r="G55"/>
  <c r="H62"/>
  <c r="H42"/>
  <c r="G42"/>
  <c r="H35"/>
  <c r="G35"/>
  <c r="H22"/>
  <c r="G22"/>
  <c r="G64" s="1"/>
  <c r="J130" i="26" l="1"/>
  <c r="J63"/>
  <c r="J55"/>
  <c r="J85" s="1"/>
  <c r="J87" s="1"/>
  <c r="G47" i="36"/>
  <c r="H48"/>
  <c r="H63"/>
  <c r="G48"/>
  <c r="G65"/>
  <c r="G63"/>
  <c r="H47"/>
  <c r="H32"/>
  <c r="G32"/>
  <c r="H65"/>
  <c r="G67" l="1"/>
  <c r="H67"/>
  <c r="G66"/>
  <c r="H66"/>
  <c r="G71" l="1"/>
  <c r="H71"/>
  <c r="G72" l="1"/>
  <c r="H72"/>
  <c r="G92" i="26" l="1"/>
  <c r="G146"/>
  <c r="G139"/>
  <c r="G121"/>
  <c r="G118"/>
  <c r="G112"/>
  <c r="G107"/>
  <c r="G101"/>
  <c r="I26"/>
  <c r="I22" s="1"/>
  <c r="I29"/>
  <c r="I40"/>
  <c r="I65"/>
  <c r="I68"/>
  <c r="I69"/>
  <c r="I70"/>
  <c r="I71"/>
  <c r="I72"/>
  <c r="I74"/>
  <c r="I75"/>
  <c r="I76"/>
  <c r="I77"/>
  <c r="I73" s="1"/>
  <c r="I78"/>
  <c r="I79"/>
  <c r="I80"/>
  <c r="I81"/>
  <c r="I82"/>
  <c r="I84"/>
  <c r="H67"/>
  <c r="H63"/>
  <c r="G73"/>
  <c r="G67"/>
  <c r="I57"/>
  <c r="H56"/>
  <c r="G56"/>
  <c r="I33"/>
  <c r="G28"/>
  <c r="G21" s="1"/>
  <c r="H22"/>
  <c r="G22"/>
  <c r="G130" l="1"/>
  <c r="G63"/>
  <c r="G55" s="1"/>
  <c r="G158"/>
  <c r="I56"/>
  <c r="H28"/>
  <c r="H21" s="1"/>
  <c r="H55"/>
  <c r="I28"/>
  <c r="I21" s="1"/>
  <c r="I67"/>
  <c r="I63" s="1"/>
  <c r="I55" l="1"/>
  <c r="I85" s="1"/>
  <c r="I87" s="1"/>
  <c r="G85"/>
  <c r="G87" s="1"/>
  <c r="H85"/>
  <c r="H87" s="1"/>
  <c r="H78" i="30" l="1"/>
  <c r="H67"/>
  <c r="H56"/>
  <c r="H63" s="1"/>
  <c r="H49"/>
  <c r="H33"/>
  <c r="H22"/>
  <c r="H89" l="1"/>
  <c r="H46"/>
  <c r="H65" s="1"/>
  <c r="H126" s="1"/>
  <c r="H145" s="1"/>
  <c r="H169" s="1"/>
  <c r="H134" l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<sst xmlns="http://schemas.openxmlformats.org/spreadsheetml/2006/main" count="828" uniqueCount="674">
  <si>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</si>
  <si>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</si>
  <si>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</si>
  <si>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</si>
  <si>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</si>
  <si>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</si>
  <si>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</si>
  <si>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</si>
  <si>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</si>
  <si>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</si>
  <si>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</si>
  <si>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</si>
  <si>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</si>
  <si>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</si>
  <si>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</si>
  <si>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</si>
  <si>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</si>
  <si>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</si>
  <si>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</si>
  <si>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</si>
  <si>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</si>
  <si>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</si>
  <si>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</si>
  <si>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</si>
  <si>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</si>
  <si>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</si>
  <si>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</si>
  <si>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</si>
  <si>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</si>
  <si>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</si>
  <si>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</si>
  <si>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</si>
  <si>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</si>
  <si>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</si>
  <si>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</si>
  <si>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</si>
  <si>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</si>
  <si>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</si>
  <si>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</si>
  <si>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</si>
  <si>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</si>
  <si>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</si>
  <si>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</si>
  <si>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</si>
  <si>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</si>
  <si>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</si>
  <si>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</si>
  <si>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</si>
  <si>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</si>
  <si>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</si>
  <si>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</si>
  <si>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</si>
  <si>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</si>
  <si>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</si>
  <si>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</si>
  <si>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</si>
  <si>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</si>
  <si>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</si>
  <si>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</si>
  <si>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</si>
  <si>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</si>
  <si>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</si>
  <si>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</si>
  <si>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</si>
  <si>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</si>
  <si>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</si>
  <si>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</si>
  <si>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</si>
  <si>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</si>
  <si>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</si>
  <si>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</si>
  <si>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</si>
  <si>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</si>
  <si>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</si>
  <si>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</si>
  <si>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</si>
  <si>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</si>
  <si>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</si>
  <si>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</si>
  <si>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</si>
  <si>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</si>
  <si>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</si>
  <si>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</si>
  <si>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</si>
  <si>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</si>
  <si>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</si>
  <si>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</si>
  <si>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</si>
  <si>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</si>
  <si>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</si>
  <si>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</si>
  <si>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</si>
  <si>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</si>
  <si>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</si>
  <si>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</si>
  <si>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</si>
  <si>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</si>
  <si>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</si>
  <si>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</si>
  <si>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</si>
  <si>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</si>
  <si>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</si>
  <si>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</si>
  <si>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</si>
  <si>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</si>
  <si>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</si>
  <si>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</si>
  <si>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</si>
  <si>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</si>
  <si>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</si>
  <si>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</si>
  <si>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</si>
  <si>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</si>
  <si>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</si>
  <si>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</si>
  <si>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</si>
  <si>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</si>
  <si>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</si>
  <si>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</si>
  <si>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</si>
  <si>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</si>
  <si>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</si>
  <si>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</si>
  <si>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</si>
  <si>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</si>
  <si>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</si>
  <si>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</si>
  <si>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</si>
  <si>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</si>
  <si>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</si>
  <si>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</si>
  <si>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</si>
  <si>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</si>
  <si>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</si>
  <si>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</si>
  <si>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</si>
  <si>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</si>
  <si>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</si>
  <si>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</si>
  <si>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</si>
  <si>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</si>
  <si>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</si>
  <si>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</si>
  <si>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</si>
  <si>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</si>
  <si>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</si>
  <si>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</si>
  <si>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</si>
  <si>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</si>
  <si>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</si>
  <si>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</si>
  <si>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</si>
  <si>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</si>
  <si>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</si>
  <si>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</si>
  <si>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</si>
  <si>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</si>
  <si>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</si>
  <si>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</si>
  <si>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</si>
  <si>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</si>
  <si>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</si>
  <si>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</si>
  <si>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</si>
  <si>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</si>
  <si>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</si>
  <si>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</si>
  <si>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</si>
  <si>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</si>
  <si>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</si>
  <si>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</si>
  <si>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</si>
  <si>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</si>
  <si>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</si>
  <si>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</si>
  <si>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</si>
  <si>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</si>
  <si>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</si>
  <si>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</si>
  <si>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</si>
  <si>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</si>
  <si>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</si>
  <si>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</si>
  <si>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</si>
  <si>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</si>
  <si>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</si>
  <si>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</si>
  <si>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</si>
  <si>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</si>
  <si>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</si>
  <si>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</si>
  <si>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</si>
  <si>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</si>
  <si>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</si>
  <si>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</si>
  <si>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</si>
  <si>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</si>
  <si>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</si>
  <si>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</si>
  <si>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</si>
  <si>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</si>
  <si>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</si>
  <si>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</si>
  <si>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</si>
  <si>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</si>
  <si>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</si>
  <si>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</si>
  <si>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</si>
  <si>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</si>
  <si>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</si>
  <si>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</si>
  <si>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</si>
  <si>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</si>
  <si>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</si>
  <si>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</si>
  <si>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</si>
  <si>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</si>
  <si>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</si>
  <si>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</si>
  <si>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</si>
  <si>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</si>
  <si>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</si>
  <si>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</si>
  <si>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</si>
  <si>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</si>
  <si>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</si>
  <si>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</si>
  <si>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</si>
  <si>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</si>
  <si>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</si>
  <si>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</si>
  <si>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</si>
  <si>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</si>
  <si>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</si>
  <si>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</si>
  <si>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</si>
  <si>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</si>
  <si>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</si>
  <si>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</si>
  <si>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</si>
  <si>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</si>
  <si>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</si>
  <si>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</si>
  <si>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</si>
  <si>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</si>
  <si>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</si>
  <si>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</si>
  <si>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</si>
  <si>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</si>
  <si>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</si>
  <si>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</si>
  <si>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</si>
  <si>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</si>
  <si>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</si>
  <si>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</si>
  <si>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</si>
  <si>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</si>
  <si>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</si>
  <si>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</si>
  <si>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</si>
  <si>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</si>
  <si>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</si>
  <si>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</si>
  <si>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</si>
  <si>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</si>
  <si>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</si>
  <si>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</si>
  <si>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</si>
  <si>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</si>
  <si>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</si>
  <si>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</si>
  <si>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</si>
  <si>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</si>
  <si>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</si>
  <si>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</si>
  <si>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</si>
  <si>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</si>
  <si>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</si>
  <si>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</si>
  <si>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</si>
  <si>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</si>
  <si>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</si>
  <si>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</si>
  <si>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</si>
  <si>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</si>
  <si>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</si>
  <si>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</si>
  <si>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</si>
  <si>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</si>
  <si>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</si>
  <si>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</si>
  <si>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</si>
  <si>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</si>
  <si>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</si>
  <si>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</si>
  <si>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</si>
  <si>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</si>
  <si>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</si>
  <si>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</si>
  <si>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</si>
  <si>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</si>
  <si>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</si>
  <si>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</si>
  <si>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</si>
  <si>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</si>
  <si>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</si>
  <si>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</si>
  <si>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</si>
  <si>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</si>
  <si>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</si>
  <si>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</si>
  <si>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</si>
  <si>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</si>
  <si>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</si>
  <si>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</si>
  <si>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</si>
  <si>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</si>
  <si>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</si>
  <si>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</si>
  <si>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</si>
  <si>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</si>
  <si>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</si>
  <si>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</si>
  <si>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</si>
  <si>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</si>
  <si>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</si>
  <si>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</si>
  <si>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</si>
  <si>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</si>
  <si>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</si>
  <si>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</si>
  <si>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</si>
  <si>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</si>
  <si>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</si>
  <si>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</si>
  <si>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</si>
  <si>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</si>
  <si>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</si>
  <si>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</si>
  <si>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</si>
  <si>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</si>
  <si>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</si>
  <si>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</si>
  <si>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</si>
  <si>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</si>
  <si>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</si>
  <si>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</si>
  <si>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</si>
  <si>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</si>
  <si>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</si>
  <si>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</si>
  <si>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</si>
  <si>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</si>
  <si>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</si>
  <si>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</si>
  <si>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</si>
  <si>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</si>
  <si>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</si>
  <si>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</si>
  <si>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</si>
  <si>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</si>
  <si>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</si>
  <si>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</si>
  <si>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</si>
  <si>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</si>
  <si>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</si>
  <si>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</si>
  <si>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</si>
  <si>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</si>
  <si>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</si>
  <si>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</si>
  <si>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</si>
  <si>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</si>
  <si>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</si>
  <si>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</si>
  <si>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</si>
  <si>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</si>
  <si>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</si>
  <si>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</si>
  <si>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</si>
  <si>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</si>
  <si>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</si>
  <si>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</si>
  <si>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</si>
  <si>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</si>
  <si>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</si>
  <si>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</si>
  <si>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</si>
  <si>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</si>
  <si>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</si>
  <si>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</si>
  <si>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</si>
  <si>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</si>
  <si>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</si>
  <si>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</si>
  <si>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</si>
  <si>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</si>
  <si>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</si>
  <si>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</si>
  <si>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</si>
  <si>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</si>
  <si>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</si>
  <si>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</si>
  <si>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</si>
  <si>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</si>
  <si>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</si>
  <si>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</si>
  <si>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</si>
  <si>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</si>
  <si>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</si>
  <si>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</si>
  <si>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</si>
  <si>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</si>
  <si>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</si>
  <si>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</si>
  <si>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</si>
  <si>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</si>
  <si>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</si>
  <si>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</si>
  <si>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</si>
  <si>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</si>
  <si>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</si>
  <si>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</si>
  <si>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</si>
  <si>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</si>
  <si>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</si>
  <si>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</si>
  <si>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</si>
  <si>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</si>
  <si>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</si>
  <si>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</si>
  <si>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</si>
  <si>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</si>
  <si>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</si>
  <si>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</si>
  <si>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</si>
  <si>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</si>
  <si>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</si>
  <si>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</si>
  <si>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</si>
  <si>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</si>
  <si>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</si>
  <si>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</si>
  <si>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</si>
  <si>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</si>
  <si>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</si>
  <si>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</si>
  <si>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</si>
  <si>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</si>
  <si>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</si>
  <si>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</si>
  <si>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</si>
  <si>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</si>
  <si>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</si>
  <si>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</si>
  <si>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</si>
  <si>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</si>
  <si>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</si>
  <si>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</si>
  <si>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</si>
  <si>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</si>
  <si>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</si>
  <si>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</si>
  <si>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</si>
  <si>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</si>
  <si>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</si>
  <si>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</si>
  <si>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</si>
  <si>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</si>
  <si>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</si>
  <si>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</si>
  <si>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</si>
  <si>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</si>
  <si>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</si>
  <si>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</si>
  <si>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</si>
  <si>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</si>
  <si>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</si>
  <si>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</si>
  <si>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</si>
  <si>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</si>
  <si>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</si>
  <si>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</si>
  <si>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</si>
  <si>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</si>
  <si>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</si>
  <si>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</si>
  <si>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</si>
  <si>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</si>
  <si>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</si>
  <si>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</si>
  <si>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</si>
  <si>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</si>
  <si>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</si>
  <si>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</si>
  <si>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</si>
  <si>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</si>
  <si>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</si>
  <si>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</si>
  <si>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</si>
  <si>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</si>
  <si>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</si>
  <si>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</si>
  <si>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</si>
  <si>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</si>
  <si>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</si>
  <si>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</si>
  <si>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</si>
  <si>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</si>
  <si>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</si>
  <si>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</si>
  <si>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</si>
  <si>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</si>
  <si>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</si>
  <si>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</si>
  <si>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</si>
  <si>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</si>
  <si>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</si>
  <si>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</si>
  <si>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</si>
  <si>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</si>
  <si>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</si>
  <si>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</si>
  <si>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</si>
  <si>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</si>
  <si>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</si>
  <si>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</si>
  <si>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</si>
  <si>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</si>
  <si>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</si>
  <si>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</si>
  <si>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</si>
  <si>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</si>
  <si>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</si>
  <si>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</si>
  <si>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</si>
  <si>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</si>
  <si>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</si>
  <si>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</si>
  <si>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</si>
  <si>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</si>
  <si>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</si>
  <si>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</si>
  <si>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</si>
  <si>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</si>
  <si>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</si>
  <si>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</si>
  <si>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</si>
  <si>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</si>
  <si>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</si>
  <si>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</si>
  <si>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</si>
  <si>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</si>
  <si>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</si>
  <si>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</si>
  <si>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</si>
  <si>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</si>
  <si>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</si>
  <si>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</si>
  <si>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</si>
  <si>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</si>
  <si>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</si>
  <si>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</si>
  <si>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</si>
  <si>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</si>
  <si>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</si>
  <si>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</si>
  <si>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</si>
  <si>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</si>
  <si>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</si>
  <si>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</si>
  <si>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</si>
  <si>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</si>
  <si>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</si>
  <si>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</si>
  <si>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</si>
  <si>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</si>
  <si>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</si>
  <si>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</si>
  <si>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</si>
  <si>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</si>
  <si>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</si>
  <si>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</si>
  <si>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</si>
  <si>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</si>
  <si>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</si>
  <si>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</si>
  <si>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</si>
  <si>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</si>
  <si>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</si>
  <si>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</si>
  <si>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</si>
  <si>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</si>
  <si>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</si>
  <si>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</si>
  <si>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</si>
  <si>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</si>
  <si>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</si>
  <si>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</si>
  <si>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</si>
  <si>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</si>
  <si>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</si>
  <si>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</si>
  <si>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</si>
  <si>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</si>
  <si>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</si>
  <si>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</si>
  <si>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</si>
  <si>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</si>
  <si>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</si>
  <si>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</si>
  <si>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</si>
  <si>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</si>
  <si>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</si>
  <si>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</si>
  <si>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</si>
  <si>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</si>
  <si>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</si>
  <si>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</si>
  <si>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</si>
  <si>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</si>
  <si>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</si>
  <si>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</si>
  <si>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</si>
  <si>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</si>
  <si>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</si>
  <si>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</si>
  <si>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</si>
  <si>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</si>
  <si>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</si>
  <si>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</si>
  <si>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</si>
  <si>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</si>
  <si>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 xml:space="preserve">23. Stanje na dan 31.12.20 15 godine </t>
  </si>
  <si>
    <r>
      <t xml:space="preserve">12. Stanje na dan 31. 12. 2014 odnosno 01. 01.2015 god. </t>
    </r>
    <r>
      <rPr>
        <i/>
        <sz val="10"/>
        <rFont val="Times New Roman"/>
        <family val="1"/>
      </rPr>
      <t>(904±905±906±907±908±909-910+911)</t>
    </r>
  </si>
  <si>
    <t>Red.</t>
  </si>
  <si>
    <t>Odlivi iz osnova isplate dobavljačima i dati avansi</t>
  </si>
  <si>
    <t>Neto priliv gotovine iz poslovnih aktivnosti (301-305)</t>
  </si>
  <si>
    <t>Neto odlivi gotovine iz poslovnih aktivnosti (305-301)</t>
  </si>
  <si>
    <t>GOTOVINSKI TOK IZ ULAGAČKIH AKTIVNOSTI</t>
  </si>
  <si>
    <t>Prilivi iz osnova dividendi i učešća u dobiti</t>
  </si>
  <si>
    <t>Priliv iz osnova povećanja osnovnog kapitala</t>
  </si>
  <si>
    <t>Priliv iz osnova dugoročnih kredita</t>
  </si>
  <si>
    <t>Priliv iz osnova kratkoročnih kredita</t>
  </si>
  <si>
    <t>Odlivi gotovine iz finansijskih aktivnosti (333 do 338)</t>
  </si>
  <si>
    <t>F.</t>
  </si>
  <si>
    <t>NETO PRILIVI GOTOVINE (341-342)</t>
  </si>
  <si>
    <t>G.</t>
  </si>
  <si>
    <t>NETO ODLIVI GOTOVINE (342-341)</t>
  </si>
  <si>
    <r>
      <t>Prilivi gotovine iz poslovnih aktivnosti</t>
    </r>
    <r>
      <rPr>
        <i/>
        <sz val="10"/>
        <rFont val="Times New Roman"/>
        <family val="1"/>
        <charset val="238"/>
      </rPr>
      <t xml:space="preserve"> (302 do 304)</t>
    </r>
  </si>
  <si>
    <r>
      <t xml:space="preserve">Odlivi gotovine iz poslovnih aktivnosti </t>
    </r>
    <r>
      <rPr>
        <i/>
        <sz val="10"/>
        <rFont val="Times New Roman"/>
        <family val="1"/>
        <charset val="238"/>
      </rPr>
      <t>(306 do 310)</t>
    </r>
  </si>
  <si>
    <r>
      <t xml:space="preserve">Prilivi gotovine iz ulagačkih aktivnosti </t>
    </r>
    <r>
      <rPr>
        <i/>
        <sz val="10"/>
        <rFont val="Times New Roman"/>
        <family val="1"/>
        <charset val="238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</si>
  <si>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  <charset val="238"/>
      </rPr>
      <t>(321 do 324)</t>
    </r>
  </si>
  <si>
    <r>
      <t xml:space="preserve">Neto prilivi gotovine iz ulagačkih aktivnosti </t>
    </r>
    <r>
      <rPr>
        <i/>
        <sz val="10"/>
        <rFont val="Times New Roman"/>
        <family val="1"/>
        <charset val="238"/>
      </rPr>
      <t>(313-320)</t>
    </r>
  </si>
  <si>
    <r>
      <t xml:space="preserve">Neto odlivi gotovine iz ulagačkih aktivnosti </t>
    </r>
    <r>
      <rPr>
        <i/>
        <sz val="10"/>
        <rFont val="Times New Roman"/>
        <family val="1"/>
        <charset val="238"/>
      </rPr>
      <t>(320-313)</t>
    </r>
  </si>
  <si>
    <r>
      <t xml:space="preserve">Priliv gotovine iz finansijskih aktivnosti </t>
    </r>
    <r>
      <rPr>
        <i/>
        <sz val="10"/>
        <rFont val="Times New Roman"/>
        <family val="1"/>
        <charset val="238"/>
      </rPr>
      <t>(328 do 331)</t>
    </r>
  </si>
  <si>
    <r>
      <t xml:space="preserve">Neto priliv gotovine iz finansijskih aktivnosti </t>
    </r>
    <r>
      <rPr>
        <i/>
        <sz val="10"/>
        <rFont val="Times New Roman"/>
        <family val="1"/>
        <charset val="238"/>
      </rPr>
      <t>(327-332)</t>
    </r>
  </si>
  <si>
    <r>
      <t xml:space="preserve">Neto odlivi gotovine iz finansijskih aktivnosti </t>
    </r>
    <r>
      <rPr>
        <i/>
        <sz val="10"/>
        <rFont val="Times New Roman"/>
        <family val="1"/>
        <charset val="238"/>
      </rPr>
      <t>(332-327)</t>
    </r>
  </si>
  <si>
    <t>U________</t>
  </si>
  <si>
    <t>1. Stanje na dan 31. 12. 2014 godine</t>
  </si>
  <si>
    <t>4. Ponovo iskazano stanje na dan 31. 12. 2014, odnosno 01.01.2015 godine (901±902±903)</t>
  </si>
  <si>
    <t>15. Ponovo iskazano stanje na dan 31. 12. 2015</t>
  </si>
  <si>
    <r>
      <t xml:space="preserve">odnosno 01. 01. 2016 godine </t>
    </r>
    <r>
      <rPr>
        <i/>
        <sz val="10"/>
        <rFont val="Times New Roman"/>
        <family val="1"/>
      </rPr>
      <t>(912±913±914)</t>
    </r>
  </si>
  <si>
    <t>od 01.01. do 30.09. 2017. godine</t>
  </si>
  <si>
    <t>SIPOREX DD TUZLA</t>
  </si>
  <si>
    <t xml:space="preserve">Ul. Nikole Tesle br.3, 75000 Tuzla </t>
  </si>
  <si>
    <t>Telefon: 035-308-209; Telefaks: 035-308-248</t>
  </si>
  <si>
    <t>Almira Hurić, Tunjo Đordić i Merisa Jahić</t>
  </si>
  <si>
    <t>Dragan Lazić, Ante Bračić i Milovan Raičević</t>
  </si>
  <si>
    <t>direktor Emir Kadrić i izvršni direktor Milovan Ratković</t>
  </si>
  <si>
    <t>Broj emitovanih dionica: 131.754 (nominalna cijena 98,45KM)</t>
  </si>
  <si>
    <t>Xella BH d.o.o. Tuzla (95,464%)</t>
  </si>
  <si>
    <t>Iznajmljivanje i upravljanje vlastitim nekretninama ili nekretninama uzetim u zakup (leasing)</t>
  </si>
  <si>
    <t>za period koji se završava na dan  30.09.2017 godine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</si>
</sst>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3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name val="Arial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7" fillId="2" borderId="1" applyFill="0" applyAlignment="0">
      <alignment horizontal="left" vertical="center" wrapText="1"/>
    </xf>
    <xf numFmtId="0" fontId="5" fillId="0" borderId="0"/>
    <xf numFmtId="0" fontId="15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" borderId="0">
      <alignment horizontal="left" vertical="center"/>
    </xf>
    <xf numFmtId="0" fontId="17" fillId="5" borderId="0">
      <alignment horizontal="lef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righ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9" fillId="5" borderId="0">
      <alignment horizontal="left" vertical="top"/>
    </xf>
    <xf numFmtId="0" fontId="20" fillId="6" borderId="0">
      <alignment horizontal="left" vertical="center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</cellStyleXfs>
  <cellXfs count="292">
    <xf numFmtId="0" fontId="0" fillId="0" borderId="0" xfId="0"/>
    <xf numFmtId="0" fontId="9" fillId="0" borderId="0" xfId="2" applyFont="1" applyFill="1" applyAlignment="1">
      <alignment horizontal="right"/>
    </xf>
    <xf numFmtId="0" fontId="9" fillId="0" borderId="0" xfId="2" applyFont="1" applyBorder="1" applyAlignment="1">
      <alignment horizontal="center"/>
    </xf>
    <xf numFmtId="0" fontId="9" fillId="0" borderId="2" xfId="2" applyFont="1" applyFill="1" applyBorder="1" applyAlignment="1">
      <alignment horizontal="right"/>
    </xf>
    <xf numFmtId="0" fontId="9" fillId="0" borderId="3" xfId="2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9" fillId="0" borderId="0" xfId="2" applyFont="1" applyFill="1" applyBorder="1" applyAlignment="1">
      <alignment horizontal="right"/>
    </xf>
    <xf numFmtId="0" fontId="10" fillId="0" borderId="0" xfId="2" applyFont="1" applyBorder="1"/>
    <xf numFmtId="0" fontId="9" fillId="0" borderId="0" xfId="0" applyFont="1" applyAlignme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/>
    <xf numFmtId="0" fontId="9" fillId="3" borderId="4" xfId="2" applyFont="1" applyFill="1" applyBorder="1" applyAlignment="1">
      <alignment horizontal="center"/>
    </xf>
    <xf numFmtId="0" fontId="9" fillId="0" borderId="5" xfId="0" applyFont="1" applyBorder="1" applyAlignment="1">
      <alignment horizontal="justify" vertical="top" wrapText="1"/>
    </xf>
    <xf numFmtId="0" fontId="10" fillId="0" borderId="5" xfId="2" applyFont="1" applyBorder="1"/>
    <xf numFmtId="0" fontId="9" fillId="0" borderId="6" xfId="2" applyFont="1" applyBorder="1" applyAlignment="1">
      <alignment horizontal="left" vertical="center"/>
    </xf>
    <xf numFmtId="0" fontId="10" fillId="0" borderId="6" xfId="2" applyFont="1" applyBorder="1"/>
    <xf numFmtId="0" fontId="10" fillId="0" borderId="6" xfId="2" applyFont="1" applyBorder="1" applyAlignment="1">
      <alignment horizontal="left" vertical="center"/>
    </xf>
    <xf numFmtId="0" fontId="10" fillId="0" borderId="6" xfId="0" applyFont="1" applyBorder="1"/>
    <xf numFmtId="0" fontId="10" fillId="0" borderId="7" xfId="2" applyFont="1" applyBorder="1"/>
    <xf numFmtId="0" fontId="10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2" applyFont="1" applyBorder="1"/>
    <xf numFmtId="0" fontId="9" fillId="0" borderId="9" xfId="2" applyFont="1" applyBorder="1"/>
    <xf numFmtId="0" fontId="9" fillId="0" borderId="0" xfId="2" applyFont="1" applyBorder="1"/>
    <xf numFmtId="0" fontId="10" fillId="0" borderId="9" xfId="2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14" xfId="0" applyFont="1" applyBorder="1"/>
    <xf numFmtId="0" fontId="10" fillId="0" borderId="16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vertical="top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14" xfId="0" applyFont="1" applyFill="1" applyBorder="1" applyAlignment="1">
      <alignment vertical="top" wrapText="1"/>
    </xf>
    <xf numFmtId="0" fontId="9" fillId="3" borderId="3" xfId="2" applyFont="1" applyFill="1" applyBorder="1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10" fillId="0" borderId="2" xfId="2" applyFont="1" applyBorder="1"/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Protection="1"/>
    <xf numFmtId="0" fontId="10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10" fillId="0" borderId="2" xfId="0" applyNumberFormat="1" applyFont="1" applyBorder="1"/>
    <xf numFmtId="3" fontId="10" fillId="0" borderId="2" xfId="0" applyNumberFormat="1" applyFont="1" applyBorder="1" applyAlignment="1" applyProtection="1">
      <alignment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0" xfId="0" applyFont="1" applyBorder="1"/>
    <xf numFmtId="3" fontId="14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13" fillId="0" borderId="0" xfId="0" applyFont="1"/>
    <xf numFmtId="0" fontId="13" fillId="0" borderId="26" xfId="4" applyFont="1" applyFill="1" applyBorder="1" applyAlignment="1" applyProtection="1">
      <protection hidden="1"/>
    </xf>
    <xf numFmtId="0" fontId="21" fillId="0" borderId="0" xfId="4" applyFont="1" applyFill="1" applyProtection="1">
      <protection hidden="1"/>
    </xf>
    <xf numFmtId="0" fontId="22" fillId="0" borderId="0" xfId="4" applyFont="1" applyFill="1" applyProtection="1">
      <protection hidden="1"/>
    </xf>
    <xf numFmtId="0" fontId="13" fillId="0" borderId="20" xfId="4" applyFont="1" applyFill="1" applyBorder="1" applyAlignment="1" applyProtection="1">
      <alignment horizontal="center"/>
      <protection hidden="1"/>
    </xf>
    <xf numFmtId="49" fontId="13" fillId="0" borderId="20" xfId="4" applyNumberFormat="1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65" fontId="13" fillId="0" borderId="20" xfId="5" applyNumberFormat="1" applyFont="1" applyFill="1" applyBorder="1" applyAlignment="1" applyProtection="1">
      <protection hidden="1"/>
    </xf>
    <xf numFmtId="49" fontId="12" fillId="0" borderId="20" xfId="4" applyNumberFormat="1" applyFont="1" applyFill="1" applyBorder="1" applyAlignment="1" applyProtection="1">
      <protection hidden="1"/>
    </xf>
    <xf numFmtId="0" fontId="13" fillId="0" borderId="20" xfId="4" applyFont="1" applyFill="1" applyBorder="1" applyAlignment="1" applyProtection="1">
      <protection hidden="1"/>
    </xf>
    <xf numFmtId="165" fontId="12" fillId="0" borderId="20" xfId="5" applyNumberFormat="1" applyFont="1" applyFill="1" applyBorder="1" applyAlignment="1" applyProtection="1">
      <protection locked="0" hidden="1"/>
    </xf>
    <xf numFmtId="165" fontId="22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4" xfId="4" applyNumberFormat="1" applyFont="1" applyFill="1" applyBorder="1" applyAlignment="1" applyProtection="1">
      <protection hidden="1"/>
    </xf>
    <xf numFmtId="0" fontId="13" fillId="0" borderId="24" xfId="4" applyFont="1" applyFill="1" applyBorder="1" applyAlignment="1" applyProtection="1">
      <protection hidden="1"/>
    </xf>
    <xf numFmtId="165" fontId="13" fillId="0" borderId="24" xfId="5" applyNumberFormat="1" applyFont="1" applyFill="1" applyBorder="1" applyAlignment="1" applyProtection="1">
      <protection locked="0" hidden="1"/>
    </xf>
    <xf numFmtId="165" fontId="21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6" xfId="4" applyNumberFormat="1" applyFont="1" applyFill="1" applyBorder="1" applyAlignment="1" applyProtection="1">
      <protection hidden="1"/>
    </xf>
    <xf numFmtId="165" fontId="13" fillId="0" borderId="26" xfId="5" applyNumberFormat="1" applyFont="1" applyFill="1" applyBorder="1" applyAlignment="1" applyProtection="1">
      <protection locked="0" hidden="1"/>
    </xf>
    <xf numFmtId="49" fontId="13" fillId="0" borderId="27" xfId="4" applyNumberFormat="1" applyFont="1" applyFill="1" applyBorder="1" applyAlignment="1" applyProtection="1">
      <protection hidden="1"/>
    </xf>
    <xf numFmtId="0" fontId="13" fillId="0" borderId="27" xfId="4" applyFont="1" applyFill="1" applyBorder="1" applyAlignment="1" applyProtection="1">
      <protection hidden="1"/>
    </xf>
    <xf numFmtId="165" fontId="13" fillId="0" borderId="27" xfId="5" applyNumberFormat="1" applyFont="1" applyFill="1" applyBorder="1" applyAlignment="1" applyProtection="1">
      <protection locked="0" hidden="1"/>
    </xf>
    <xf numFmtId="165" fontId="13" fillId="0" borderId="20" xfId="5" applyNumberFormat="1" applyFont="1" applyFill="1" applyBorder="1" applyAlignment="1" applyProtection="1">
      <protection locked="0" hidden="1"/>
    </xf>
    <xf numFmtId="0" fontId="12" fillId="0" borderId="24" xfId="4" applyFont="1" applyFill="1" applyBorder="1" applyAlignment="1" applyProtection="1">
      <protection hidden="1"/>
    </xf>
    <xf numFmtId="0" fontId="12" fillId="0" borderId="26" xfId="4" applyFont="1" applyFill="1" applyBorder="1" applyAlignment="1" applyProtection="1">
      <protection hidden="1"/>
    </xf>
    <xf numFmtId="0" fontId="12" fillId="0" borderId="27" xfId="4" applyFont="1" applyFill="1" applyBorder="1" applyAlignment="1" applyProtection="1">
      <protection hidden="1"/>
    </xf>
    <xf numFmtId="49" fontId="13" fillId="0" borderId="0" xfId="4" applyNumberFormat="1" applyFont="1" applyFill="1" applyBorder="1" applyAlignment="1" applyProtection="1">
      <alignment horizontal="center"/>
      <protection hidden="1"/>
    </xf>
    <xf numFmtId="0" fontId="13" fillId="0" borderId="0" xfId="4" applyFont="1" applyFill="1" applyBorder="1" applyAlignment="1" applyProtection="1">
      <alignment horizontal="left"/>
      <protection hidden="1"/>
    </xf>
    <xf numFmtId="0" fontId="12" fillId="0" borderId="0" xfId="4" applyFont="1" applyFill="1" applyBorder="1" applyAlignment="1" applyProtection="1">
      <alignment horizontal="center"/>
      <protection hidden="1"/>
    </xf>
    <xf numFmtId="0" fontId="13" fillId="0" borderId="11" xfId="4" applyFont="1" applyFill="1" applyBorder="1" applyAlignment="1" applyProtection="1">
      <alignment horizontal="center"/>
      <protection hidden="1"/>
    </xf>
    <xf numFmtId="165" fontId="13" fillId="0" borderId="11" xfId="5" applyNumberFormat="1" applyFont="1" applyFill="1" applyBorder="1" applyAlignment="1" applyProtection="1">
      <protection locked="0" hidden="1"/>
    </xf>
    <xf numFmtId="0" fontId="13" fillId="0" borderId="0" xfId="4" applyFont="1" applyFill="1" applyProtection="1">
      <protection hidden="1"/>
    </xf>
    <xf numFmtId="0" fontId="13" fillId="0" borderId="24" xfId="4" applyFont="1" applyFill="1" applyBorder="1" applyAlignment="1" applyProtection="1">
      <alignment horizontal="center"/>
      <protection hidden="1"/>
    </xf>
    <xf numFmtId="0" fontId="13" fillId="0" borderId="26" xfId="4" applyFont="1" applyFill="1" applyBorder="1" applyAlignment="1" applyProtection="1">
      <alignment horizontal="center"/>
      <protection hidden="1"/>
    </xf>
    <xf numFmtId="0" fontId="13" fillId="0" borderId="27" xfId="4" applyFont="1" applyFill="1" applyBorder="1" applyAlignment="1" applyProtection="1">
      <alignment horizontal="center"/>
      <protection hidden="1"/>
    </xf>
    <xf numFmtId="0" fontId="13" fillId="0" borderId="2" xfId="4" applyFont="1" applyFill="1" applyBorder="1" applyAlignment="1" applyProtection="1">
      <alignment horizontal="center"/>
      <protection hidden="1"/>
    </xf>
    <xf numFmtId="165" fontId="13" fillId="0" borderId="2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protection locked="0" hidden="1"/>
    </xf>
    <xf numFmtId="165" fontId="13" fillId="0" borderId="30" xfId="5" applyNumberFormat="1" applyFont="1" applyFill="1" applyBorder="1" applyAlignment="1" applyProtection="1">
      <protection locked="0" hidden="1"/>
    </xf>
    <xf numFmtId="165" fontId="13" fillId="0" borderId="25" xfId="5" applyNumberFormat="1" applyFont="1" applyFill="1" applyBorder="1" applyAlignment="1" applyProtection="1">
      <protection locked="0" hidden="1"/>
    </xf>
    <xf numFmtId="165" fontId="13" fillId="0" borderId="28" xfId="5" applyNumberFormat="1" applyFont="1" applyFill="1" applyBorder="1" applyAlignment="1" applyProtection="1">
      <protection locked="0" hidden="1"/>
    </xf>
    <xf numFmtId="165" fontId="13" fillId="0" borderId="2" xfId="5" applyNumberFormat="1" applyFont="1" applyFill="1" applyBorder="1" applyAlignment="1" applyProtection="1">
      <protection locked="0" hidden="1"/>
    </xf>
    <xf numFmtId="165" fontId="21" fillId="0" borderId="0" xfId="4" applyNumberFormat="1" applyFont="1" applyFill="1" applyProtection="1">
      <protection hidden="1"/>
    </xf>
    <xf numFmtId="165" fontId="22" fillId="0" borderId="0" xfId="4" applyNumberFormat="1" applyFont="1" applyFill="1" applyProtection="1">
      <protection hidden="1"/>
    </xf>
    <xf numFmtId="165" fontId="13" fillId="7" borderId="26" xfId="5" applyNumberFormat="1" applyFont="1" applyFill="1" applyBorder="1" applyAlignment="1" applyProtection="1">
      <protection locked="0" hidden="1"/>
    </xf>
    <xf numFmtId="165" fontId="13" fillId="7" borderId="25" xfId="5" applyNumberFormat="1" applyFont="1" applyFill="1" applyBorder="1" applyAlignment="1" applyProtection="1">
      <protection locked="0" hidden="1"/>
    </xf>
    <xf numFmtId="165" fontId="13" fillId="7" borderId="27" xfId="5" applyNumberFormat="1" applyFont="1" applyFill="1" applyBorder="1" applyAlignment="1" applyProtection="1">
      <protection locked="0" hidden="1"/>
    </xf>
    <xf numFmtId="165" fontId="13" fillId="7" borderId="28" xfId="5" applyNumberFormat="1" applyFont="1" applyFill="1" applyBorder="1" applyAlignment="1" applyProtection="1">
      <protection locked="0" hidden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14" xfId="0" applyFont="1" applyBorder="1"/>
    <xf numFmtId="0" fontId="10" fillId="0" borderId="0" xfId="0" applyFont="1" applyBorder="1"/>
    <xf numFmtId="3" fontId="12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0" borderId="0" xfId="0" applyNumberFormat="1" applyFo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/>
    </xf>
    <xf numFmtId="4" fontId="10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10" fillId="0" borderId="20" xfId="0" applyNumberFormat="1" applyFont="1" applyBorder="1" applyAlignment="1" applyProtection="1">
      <alignment wrapText="1"/>
      <protection locked="0"/>
    </xf>
    <xf numFmtId="3" fontId="10" fillId="0" borderId="21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3" fontId="13" fillId="0" borderId="20" xfId="0" applyNumberFormat="1" applyFont="1" applyBorder="1" applyAlignment="1" applyProtection="1">
      <alignment wrapText="1"/>
      <protection locked="0"/>
    </xf>
    <xf numFmtId="3" fontId="13" fillId="0" borderId="21" xfId="0" applyNumberFormat="1" applyFont="1" applyBorder="1" applyAlignment="1" applyProtection="1">
      <alignment wrapText="1"/>
      <protection locked="0"/>
    </xf>
    <xf numFmtId="3" fontId="13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/>
    <xf numFmtId="0" fontId="10" fillId="0" borderId="19" xfId="0" applyFont="1" applyBorder="1"/>
    <xf numFmtId="0" fontId="10" fillId="0" borderId="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7" xfId="0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21" xfId="0" applyFont="1" applyBorder="1" applyAlignment="1">
      <alignment horizontal="center" vertical="top" wrapText="1"/>
    </xf>
    <xf numFmtId="49" fontId="10" fillId="3" borderId="2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3" fillId="0" borderId="8" xfId="4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>
      <alignment horizontal="center"/>
    </xf>
    <xf numFmtId="4" fontId="10" fillId="0" borderId="2" xfId="0" applyNumberFormat="1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horizontal="center" wrapText="1"/>
    </xf>
    <xf numFmtId="0" fontId="13" fillId="0" borderId="15" xfId="4" applyFont="1" applyFill="1" applyBorder="1" applyAlignment="1" applyProtection="1">
      <alignment horizontal="center" vertical="center"/>
      <protection hidden="1"/>
    </xf>
    <xf numFmtId="0" fontId="13" fillId="0" borderId="3" xfId="4" applyFont="1" applyFill="1" applyBorder="1" applyAlignment="1" applyProtection="1">
      <alignment horizontal="center" vertical="center" wrapText="1"/>
      <protection hidden="1"/>
    </xf>
    <xf numFmtId="0" fontId="13" fillId="0" borderId="15" xfId="4" applyFont="1" applyFill="1" applyBorder="1" applyAlignment="1" applyProtection="1">
      <alignment horizontal="center" vertical="center" wrapText="1"/>
      <protection hidden="1"/>
    </xf>
    <xf numFmtId="0" fontId="13" fillId="0" borderId="8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 wrapText="1"/>
      <protection hidden="1"/>
    </xf>
    <xf numFmtId="0" fontId="13" fillId="0" borderId="11" xfId="4" applyFont="1" applyFill="1" applyBorder="1" applyAlignment="1" applyProtection="1">
      <alignment horizontal="center" vertical="center" wrapText="1"/>
      <protection hidden="1"/>
    </xf>
    <xf numFmtId="0" fontId="13" fillId="0" borderId="17" xfId="4" applyFont="1" applyFill="1" applyBorder="1" applyAlignment="1" applyProtection="1">
      <alignment horizontal="center" vertical="center" wrapText="1"/>
      <protection hidden="1"/>
    </xf>
    <xf numFmtId="0" fontId="13" fillId="0" borderId="12" xfId="4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13" fillId="0" borderId="19" xfId="4" applyFont="1" applyFill="1" applyBorder="1" applyAlignment="1" applyProtection="1">
      <alignment horizontal="center" vertical="center" wrapText="1"/>
      <protection hidden="1"/>
    </xf>
    <xf numFmtId="0" fontId="13" fillId="0" borderId="13" xfId="4" applyFont="1" applyFill="1" applyBorder="1" applyAlignment="1" applyProtection="1">
      <alignment horizontal="center" vertical="center" wrapText="1"/>
      <protection hidden="1"/>
    </xf>
    <xf numFmtId="0" fontId="13" fillId="0" borderId="14" xfId="4" applyFont="1" applyFill="1" applyBorder="1" applyAlignment="1" applyProtection="1">
      <alignment horizontal="center" vertical="center" wrapText="1"/>
      <protection hidden="1"/>
    </xf>
    <xf numFmtId="0" fontId="13" fillId="0" borderId="16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/>
      <protection hidden="1"/>
    </xf>
    <xf numFmtId="0" fontId="13" fillId="0" borderId="17" xfId="4" applyFont="1" applyFill="1" applyBorder="1" applyAlignment="1" applyProtection="1">
      <alignment horizontal="center" vertical="center"/>
      <protection hidden="1"/>
    </xf>
    <xf numFmtId="0" fontId="13" fillId="0" borderId="12" xfId="4" applyFont="1" applyFill="1" applyBorder="1" applyAlignment="1" applyProtection="1">
      <alignment horizontal="center" vertical="center"/>
      <protection hidden="1"/>
    </xf>
    <xf numFmtId="0" fontId="13" fillId="0" borderId="19" xfId="4" applyFont="1" applyFill="1" applyBorder="1" applyAlignment="1" applyProtection="1">
      <alignment horizontal="center" vertical="center"/>
      <protection hidden="1"/>
    </xf>
    <xf numFmtId="0" fontId="13" fillId="0" borderId="13" xfId="4" applyFont="1" applyFill="1" applyBorder="1" applyAlignment="1" applyProtection="1">
      <alignment horizontal="center" vertical="center"/>
      <protection hidden="1"/>
    </xf>
    <xf numFmtId="0" fontId="13" fillId="0" borderId="16" xfId="4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Border="1" applyAlignment="1">
      <alignment vertical="top" wrapText="1"/>
    </xf>
    <xf numFmtId="0" fontId="9" fillId="0" borderId="10" xfId="2" applyFont="1" applyFill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 wrapText="1"/>
    </xf>
    <xf numFmtId="0" fontId="9" fillId="0" borderId="0" xfId="2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</cellXfs>
  <cellStyles count="59">
    <cellStyle name="Comma 2" xfId="5"/>
    <cellStyle name="ja" xfId="1"/>
    <cellStyle name="Normal" xfId="0" builtinId="0"/>
    <cellStyle name="Normal 2" xfId="4"/>
    <cellStyle name="Normal_TFI-FIN" xfId="2"/>
    <cellStyle name="Normal_TFI-FIN 2" xfId="3"/>
    <cellStyle name="Obično 2" xfId="6"/>
    <cellStyle name="Obično 3" xfId="7"/>
    <cellStyle name="Obično 4" xfId="8"/>
    <cellStyle name="Obično 5" xfId="9"/>
    <cellStyle name="Obično 6" xfId="10"/>
    <cellStyle name="S0" xfId="11"/>
    <cellStyle name="S1" xfId="12"/>
    <cellStyle name="S10" xfId="13"/>
    <cellStyle name="S10 2" xfId="14"/>
    <cellStyle name="S10 3" xfId="15"/>
    <cellStyle name="S10 4" xfId="16"/>
    <cellStyle name="S10 5" xfId="17"/>
    <cellStyle name="S10 6" xfId="18"/>
    <cellStyle name="S11" xfId="19"/>
    <cellStyle name="S11 2" xfId="20"/>
    <cellStyle name="S12" xfId="21"/>
    <cellStyle name="S12 2" xfId="22"/>
    <cellStyle name="S13" xfId="23"/>
    <cellStyle name="S14" xfId="24"/>
    <cellStyle name="S2" xfId="25"/>
    <cellStyle name="S3" xfId="26"/>
    <cellStyle name="S4" xfId="27"/>
    <cellStyle name="S4 2" xfId="28"/>
    <cellStyle name="S4 3" xfId="29"/>
    <cellStyle name="S4 4" xfId="30"/>
    <cellStyle name="S4 5" xfId="31"/>
    <cellStyle name="S5" xfId="32"/>
    <cellStyle name="S5 2" xfId="33"/>
    <cellStyle name="S5 3" xfId="34"/>
    <cellStyle name="S5 4" xfId="35"/>
    <cellStyle name="S5 5" xfId="36"/>
    <cellStyle name="S6" xfId="37"/>
    <cellStyle name="S6 2" xfId="38"/>
    <cellStyle name="S6 3" xfId="39"/>
    <cellStyle name="S6 4" xfId="40"/>
    <cellStyle name="S6 5" xfId="41"/>
    <cellStyle name="S6 6" xfId="42"/>
    <cellStyle name="S7" xfId="43"/>
    <cellStyle name="S7 2" xfId="44"/>
    <cellStyle name="S7 3" xfId="45"/>
    <cellStyle name="S7 4" xfId="46"/>
    <cellStyle name="S7 5" xfId="47"/>
    <cellStyle name="S7 6" xfId="48"/>
    <cellStyle name="S8" xfId="49"/>
    <cellStyle name="S8 2" xfId="50"/>
    <cellStyle name="S8 3" xfId="51"/>
    <cellStyle name="S8 4" xfId="52"/>
    <cellStyle name="S8 5" xfId="53"/>
    <cellStyle name="S9" xfId="54"/>
    <cellStyle name="S9 2" xfId="55"/>
    <cellStyle name="S9 3" xfId="56"/>
    <cellStyle name="S9 4" xfId="57"/>
    <cellStyle name="S9 5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snji%20obracun%202015_Xella%20BH/Xella%20BH_Godisnji%20obracun%20za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XML"/>
      <sheetName val="Kontrola"/>
      <sheetName val="PretGod"/>
      <sheetName val="UnosPod"/>
      <sheetName val="B.Uspjeha"/>
      <sheetName val="PorPrij"/>
      <sheetName val="PorBil"/>
      <sheetName val="GU DOB"/>
      <sheetName val="IZ DOB"/>
      <sheetName val="ZahZaPovr"/>
      <sheetName val="IzjPrenNaAkont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Analiza"/>
      <sheetName val="ObrZS"/>
      <sheetName val="ObrOVN"/>
      <sheetName val="ObrTZ"/>
      <sheetName val="ObrONS"/>
      <sheetName val="ObrP GKF"/>
      <sheetName val="StatAneks"/>
      <sheetName val="INV 1"/>
      <sheetName val="INV 2"/>
      <sheetName val="INV 3"/>
      <sheetName val="ObavRazv"/>
      <sheetName val="OdlPred"/>
      <sheetName val="OdlRaspDob ili PokrGub"/>
      <sheetName val="AktAFIP"/>
      <sheetName val="Omot"/>
      <sheetName val="ObrONS TK"/>
      <sheetName val="Tabela-PK-1"/>
      <sheetName val="PodZaSud"/>
      <sheetName val="BU i BS SkrSema"/>
      <sheetName val="Narudzba"/>
      <sheetName val="List1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God2016"/>
    </sheetNames>
    <sheetDataSet>
      <sheetData sheetId="0">
        <row r="6">
          <cell r="C6">
            <v>2015</v>
          </cell>
        </row>
      </sheetData>
      <sheetData sheetId="1"/>
      <sheetData sheetId="2"/>
      <sheetData sheetId="3">
        <row r="407">
          <cell r="B407">
            <v>0</v>
          </cell>
        </row>
        <row r="408">
          <cell r="B408">
            <v>0</v>
          </cell>
        </row>
      </sheetData>
      <sheetData sheetId="4">
        <row r="3">
          <cell r="F3" t="str">
            <v>Sinanović Behta</v>
          </cell>
          <cell r="AB3" t="str">
            <v>0568/5</v>
          </cell>
        </row>
        <row r="8">
          <cell r="F8" t="str">
            <v>Xella BH d.o.o.</v>
          </cell>
        </row>
        <row r="9">
          <cell r="F9" t="str">
            <v>Tuzla</v>
          </cell>
        </row>
        <row r="10">
          <cell r="F10" t="str">
            <v>Nikole Tesle br.3.</v>
          </cell>
        </row>
        <row r="14">
          <cell r="F14" t="str">
            <v>Emir Kadrić</v>
          </cell>
        </row>
        <row r="15">
          <cell r="F15" t="str">
            <v>Proizvodnja građ.elemenata od gas betona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zoomScaleSheetLayoutView="100" workbookViewId="0">
      <selection activeCell="E15" sqref="E15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138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65" t="str">
        <f>+BU!C13</f>
        <v>od 01.01. do 30.09. 2017. godine</v>
      </c>
      <c r="B2" s="76" t="s">
        <v>110</v>
      </c>
      <c r="C2" s="65"/>
      <c r="D2" s="65"/>
      <c r="E2" s="65"/>
      <c r="F2" s="12"/>
      <c r="G2" s="12"/>
      <c r="H2" s="12"/>
      <c r="I2" s="12"/>
      <c r="J2" s="12"/>
      <c r="K2" s="12"/>
    </row>
    <row r="3" spans="1:11" ht="14.25" thickBot="1">
      <c r="A3" s="13" t="s">
        <v>134</v>
      </c>
      <c r="B3" s="13" t="s">
        <v>135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117</v>
      </c>
      <c r="B4" s="15"/>
    </row>
    <row r="5" spans="1:11" ht="13.5">
      <c r="A5" s="16" t="s">
        <v>111</v>
      </c>
      <c r="B5" s="17"/>
    </row>
    <row r="6" spans="1:11">
      <c r="A6" s="18" t="s">
        <v>116</v>
      </c>
      <c r="B6" s="290" t="s">
        <v>664</v>
      </c>
    </row>
    <row r="7" spans="1:11">
      <c r="A7" s="17" t="s">
        <v>105</v>
      </c>
      <c r="B7" s="290" t="s">
        <v>665</v>
      </c>
    </row>
    <row r="8" spans="1:11">
      <c r="A8" s="19" t="s">
        <v>108</v>
      </c>
      <c r="B8" s="290" t="s">
        <v>666</v>
      </c>
    </row>
    <row r="9" spans="1:11">
      <c r="A9" s="17" t="s">
        <v>106</v>
      </c>
      <c r="B9" s="20"/>
    </row>
    <row r="10" spans="1:11">
      <c r="A10" s="17" t="s">
        <v>107</v>
      </c>
      <c r="B10" s="17"/>
    </row>
    <row r="11" spans="1:11">
      <c r="A11" s="21" t="s">
        <v>112</v>
      </c>
      <c r="B11" s="291" t="s">
        <v>672</v>
      </c>
    </row>
    <row r="12" spans="1:11" ht="15" customHeight="1">
      <c r="A12" s="21" t="s">
        <v>118</v>
      </c>
      <c r="B12" s="17"/>
    </row>
    <row r="13" spans="1:11" ht="17.25" customHeight="1">
      <c r="A13" s="21" t="s">
        <v>125</v>
      </c>
      <c r="B13" s="17"/>
    </row>
    <row r="14" spans="1:11">
      <c r="A14" s="21" t="s">
        <v>113</v>
      </c>
      <c r="B14" s="17"/>
    </row>
    <row r="15" spans="1:11" ht="25.5">
      <c r="A15" s="21" t="s">
        <v>133</v>
      </c>
      <c r="B15" s="17"/>
    </row>
    <row r="16" spans="1:11">
      <c r="A16" s="21" t="s">
        <v>115</v>
      </c>
      <c r="B16" s="291" t="s">
        <v>667</v>
      </c>
    </row>
    <row r="17" spans="1:2" ht="13.5">
      <c r="A17" s="22" t="s">
        <v>114</v>
      </c>
      <c r="B17" s="17"/>
    </row>
    <row r="18" spans="1:2">
      <c r="A18" s="21" t="s">
        <v>119</v>
      </c>
      <c r="B18" s="291" t="s">
        <v>668</v>
      </c>
    </row>
    <row r="19" spans="1:2">
      <c r="A19" s="21" t="s">
        <v>120</v>
      </c>
      <c r="B19" s="291" t="s">
        <v>669</v>
      </c>
    </row>
    <row r="20" spans="1:2" ht="51">
      <c r="A20" s="21" t="s">
        <v>121</v>
      </c>
      <c r="B20" s="17"/>
    </row>
    <row r="21" spans="1:2" ht="17.25" customHeight="1">
      <c r="A21" s="23" t="s">
        <v>136</v>
      </c>
      <c r="B21" s="17"/>
    </row>
    <row r="22" spans="1:2">
      <c r="A22" s="24" t="s">
        <v>122</v>
      </c>
      <c r="B22" s="20"/>
    </row>
    <row r="23" spans="1:2" ht="25.5">
      <c r="A23" s="21" t="s">
        <v>123</v>
      </c>
      <c r="B23" s="291" t="s">
        <v>670</v>
      </c>
    </row>
    <row r="24" spans="1:2" ht="27" customHeight="1">
      <c r="A24" s="21" t="s">
        <v>124</v>
      </c>
      <c r="B24" s="290" t="s">
        <v>671</v>
      </c>
    </row>
    <row r="25" spans="1:2" ht="27">
      <c r="A25" s="22" t="s">
        <v>150</v>
      </c>
      <c r="B25" s="20"/>
    </row>
    <row r="26" spans="1:2" ht="38.25">
      <c r="A26" s="24" t="s">
        <v>629</v>
      </c>
      <c r="B26" s="20"/>
    </row>
    <row r="27" spans="1:2" ht="27">
      <c r="A27" s="22" t="s">
        <v>126</v>
      </c>
      <c r="B27" s="17"/>
    </row>
    <row r="28" spans="1:2">
      <c r="A28" s="24" t="s">
        <v>128</v>
      </c>
      <c r="B28" s="17"/>
    </row>
    <row r="29" spans="1:2">
      <c r="A29" s="21" t="s">
        <v>129</v>
      </c>
      <c r="B29" s="17"/>
    </row>
    <row r="30" spans="1:2">
      <c r="A30" s="21" t="s">
        <v>130</v>
      </c>
      <c r="B30" s="17"/>
    </row>
    <row r="31" spans="1:2" ht="13.5">
      <c r="A31" s="23" t="s">
        <v>127</v>
      </c>
      <c r="B31" s="17"/>
    </row>
    <row r="32" spans="1:2">
      <c r="A32" s="21" t="s">
        <v>630</v>
      </c>
      <c r="B32" s="17"/>
    </row>
    <row r="33" spans="1:2" ht="38.25">
      <c r="A33" s="21" t="s">
        <v>131</v>
      </c>
      <c r="B33" s="17"/>
    </row>
    <row r="34" spans="1:2" ht="38.25">
      <c r="A34" s="21" t="s">
        <v>132</v>
      </c>
      <c r="B34" s="17"/>
    </row>
    <row r="35" spans="1:2" ht="26.25" customHeight="1">
      <c r="A35" s="21" t="s">
        <v>151</v>
      </c>
      <c r="B35" s="17"/>
    </row>
    <row r="36" spans="1:2" ht="38.25">
      <c r="A36" s="25" t="s">
        <v>152</v>
      </c>
      <c r="B36" s="26"/>
    </row>
    <row r="38" spans="1:2" ht="13.5">
      <c r="A38" s="27" t="s">
        <v>144</v>
      </c>
      <c r="B38" s="10"/>
    </row>
    <row r="39" spans="1:2" ht="13.5">
      <c r="A39" s="28"/>
      <c r="B39" s="29"/>
    </row>
    <row r="40" spans="1:2" ht="13.5">
      <c r="B40" s="10" t="s">
        <v>149</v>
      </c>
    </row>
    <row r="41" spans="1:2">
      <c r="B41" s="29"/>
    </row>
  </sheetData>
  <phoneticPr fontId="4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M29" sqref="M29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109</v>
      </c>
    </row>
    <row r="2" spans="1:9" ht="13.5">
      <c r="A2" s="2"/>
      <c r="C2" s="31"/>
      <c r="I2" s="3" t="s">
        <v>137</v>
      </c>
    </row>
    <row r="3" spans="1:9">
      <c r="A3" s="77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7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7" t="s">
        <v>164</v>
      </c>
      <c r="B5" s="166"/>
      <c r="C5" s="167"/>
      <c r="D5" s="167"/>
      <c r="E5" s="167"/>
      <c r="F5" s="167"/>
      <c r="G5" s="167"/>
      <c r="H5" s="167"/>
      <c r="I5" s="167"/>
    </row>
    <row r="6" spans="1:9">
      <c r="A6" s="77" t="s">
        <v>165</v>
      </c>
      <c r="B6" s="166"/>
      <c r="C6" s="167"/>
      <c r="D6" s="167"/>
      <c r="E6" s="167"/>
      <c r="F6" s="167"/>
      <c r="G6" s="167"/>
      <c r="H6" s="167"/>
      <c r="I6" s="167"/>
    </row>
    <row r="7" spans="1:9">
      <c r="A7" s="77" t="s">
        <v>166</v>
      </c>
      <c r="B7" s="166"/>
      <c r="C7" s="167"/>
      <c r="D7" s="167"/>
      <c r="E7" s="167"/>
      <c r="F7" s="167"/>
      <c r="G7" s="167"/>
      <c r="H7" s="167"/>
      <c r="I7" s="167"/>
    </row>
    <row r="8" spans="1:9" ht="18" customHeight="1">
      <c r="A8" s="78"/>
      <c r="B8" s="78"/>
      <c r="C8" s="78"/>
      <c r="D8" s="79"/>
      <c r="E8" s="78"/>
      <c r="F8" s="78"/>
      <c r="G8" s="78"/>
      <c r="H8" s="64"/>
      <c r="I8" s="64"/>
    </row>
    <row r="9" spans="1:9" hidden="1">
      <c r="A9" s="78"/>
      <c r="B9" s="78"/>
      <c r="C9" s="78"/>
      <c r="D9" s="78"/>
      <c r="E9" s="78"/>
      <c r="F9" s="78"/>
      <c r="G9" s="78"/>
      <c r="H9" s="78"/>
      <c r="I9" s="78"/>
    </row>
    <row r="10" spans="1:9" ht="1.5" hidden="1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8.75" customHeight="1" thickBot="1">
      <c r="A11" s="190" t="s">
        <v>167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 thickTop="1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8.75" customHeight="1">
      <c r="C13" s="194" t="s">
        <v>663</v>
      </c>
      <c r="D13" s="194"/>
      <c r="E13" s="194"/>
      <c r="F13" s="194"/>
      <c r="G13" s="194"/>
      <c r="H13" s="32"/>
    </row>
    <row r="14" spans="1:9">
      <c r="I14" s="30" t="s">
        <v>323</v>
      </c>
    </row>
    <row r="15" spans="1:9">
      <c r="A15" s="168" t="s">
        <v>104</v>
      </c>
      <c r="B15" s="195" t="s">
        <v>168</v>
      </c>
      <c r="C15" s="196"/>
      <c r="D15" s="33" t="s">
        <v>169</v>
      </c>
      <c r="E15" s="201" t="s">
        <v>153</v>
      </c>
      <c r="F15" s="202"/>
      <c r="G15" s="203"/>
      <c r="H15" s="204" t="s">
        <v>170</v>
      </c>
      <c r="I15" s="205"/>
    </row>
    <row r="16" spans="1:9">
      <c r="A16" s="169"/>
      <c r="B16" s="197"/>
      <c r="C16" s="198"/>
      <c r="D16" s="35"/>
      <c r="E16" s="208" t="s">
        <v>171</v>
      </c>
      <c r="F16" s="209"/>
      <c r="G16" s="210"/>
      <c r="H16" s="206"/>
      <c r="I16" s="207"/>
    </row>
    <row r="17" spans="1:9">
      <c r="A17" s="170"/>
      <c r="B17" s="197"/>
      <c r="C17" s="198"/>
      <c r="D17" s="35"/>
      <c r="E17" s="184"/>
      <c r="F17" s="185"/>
      <c r="G17" s="186"/>
      <c r="H17" s="34" t="s">
        <v>172</v>
      </c>
      <c r="I17" s="36" t="s">
        <v>173</v>
      </c>
    </row>
    <row r="18" spans="1:9">
      <c r="A18" s="171"/>
      <c r="B18" s="199"/>
      <c r="C18" s="200"/>
      <c r="D18" s="38"/>
      <c r="E18" s="187"/>
      <c r="F18" s="188"/>
      <c r="G18" s="189"/>
      <c r="H18" s="39" t="s">
        <v>174</v>
      </c>
      <c r="I18" s="40" t="s">
        <v>174</v>
      </c>
    </row>
    <row r="19" spans="1:9">
      <c r="A19" s="40">
        <v>1</v>
      </c>
      <c r="B19" s="192">
        <v>2</v>
      </c>
      <c r="C19" s="192"/>
      <c r="D19" s="40">
        <v>3</v>
      </c>
      <c r="E19" s="192">
        <v>4</v>
      </c>
      <c r="F19" s="192"/>
      <c r="G19" s="192"/>
      <c r="H19" s="40">
        <v>5</v>
      </c>
      <c r="I19" s="40">
        <v>6</v>
      </c>
    </row>
    <row r="20" spans="1:9" ht="13.5">
      <c r="A20" s="41"/>
      <c r="B20" s="161" t="s">
        <v>175</v>
      </c>
      <c r="C20" s="161"/>
      <c r="D20" s="41"/>
      <c r="E20" s="181"/>
      <c r="F20" s="181"/>
      <c r="G20" s="181"/>
      <c r="H20" s="41"/>
      <c r="I20" s="41"/>
    </row>
    <row r="21" spans="1:9">
      <c r="A21" s="41"/>
      <c r="B21" s="162" t="s">
        <v>176</v>
      </c>
      <c r="C21" s="162"/>
      <c r="D21" s="41"/>
      <c r="E21" s="41"/>
      <c r="F21" s="41"/>
      <c r="G21" s="41"/>
      <c r="H21" s="44"/>
      <c r="I21" s="44"/>
    </row>
    <row r="22" spans="1:9" ht="13.5">
      <c r="A22" s="41"/>
      <c r="B22" s="161" t="s">
        <v>35</v>
      </c>
      <c r="C22" s="161"/>
      <c r="D22" s="41"/>
      <c r="E22" s="41">
        <v>2</v>
      </c>
      <c r="F22" s="41">
        <v>0</v>
      </c>
      <c r="G22" s="41">
        <v>1</v>
      </c>
      <c r="H22" s="80">
        <f>SUM(H23:H32)</f>
        <v>749999.97</v>
      </c>
      <c r="I22" s="159">
        <f>SUM(I23:I32)</f>
        <v>749999.97</v>
      </c>
    </row>
    <row r="23" spans="1:9" ht="19.5" customHeight="1">
      <c r="A23" s="41">
        <v>60</v>
      </c>
      <c r="B23" s="162" t="s">
        <v>177</v>
      </c>
      <c r="C23" s="162"/>
      <c r="D23" s="41"/>
      <c r="E23" s="41">
        <v>2</v>
      </c>
      <c r="F23" s="41">
        <v>0</v>
      </c>
      <c r="G23" s="41">
        <v>2</v>
      </c>
      <c r="H23" s="81"/>
      <c r="I23" s="89"/>
    </row>
    <row r="24" spans="1:9" ht="29.25" customHeight="1">
      <c r="A24" s="41">
        <v>600</v>
      </c>
      <c r="B24" s="162" t="s">
        <v>178</v>
      </c>
      <c r="C24" s="162"/>
      <c r="D24" s="41"/>
      <c r="E24" s="41">
        <v>2</v>
      </c>
      <c r="F24" s="41">
        <v>0</v>
      </c>
      <c r="G24" s="41">
        <v>3</v>
      </c>
      <c r="H24" s="81"/>
      <c r="I24" s="89"/>
    </row>
    <row r="25" spans="1:9" ht="27.75" customHeight="1">
      <c r="A25" s="41">
        <v>601</v>
      </c>
      <c r="B25" s="162" t="s">
        <v>179</v>
      </c>
      <c r="C25" s="162"/>
      <c r="D25" s="41"/>
      <c r="E25" s="41">
        <v>2</v>
      </c>
      <c r="F25" s="41">
        <v>0</v>
      </c>
      <c r="G25" s="41">
        <v>4</v>
      </c>
      <c r="H25" s="81"/>
      <c r="I25" s="89"/>
    </row>
    <row r="26" spans="1:9" ht="28.5" customHeight="1">
      <c r="A26" s="41">
        <v>602</v>
      </c>
      <c r="B26" s="162" t="s">
        <v>180</v>
      </c>
      <c r="C26" s="162"/>
      <c r="D26" s="41"/>
      <c r="E26" s="41">
        <v>2</v>
      </c>
      <c r="F26" s="41">
        <v>0</v>
      </c>
      <c r="G26" s="41">
        <v>5</v>
      </c>
      <c r="H26" s="81"/>
      <c r="I26" s="89"/>
    </row>
    <row r="27" spans="1:9" ht="19.5" customHeight="1">
      <c r="A27" s="41">
        <v>61</v>
      </c>
      <c r="B27" s="162" t="s">
        <v>181</v>
      </c>
      <c r="C27" s="162"/>
      <c r="D27" s="41"/>
      <c r="E27" s="41">
        <v>2</v>
      </c>
      <c r="F27" s="41">
        <v>0</v>
      </c>
      <c r="G27" s="41">
        <v>6</v>
      </c>
      <c r="H27" s="81"/>
      <c r="I27" s="89"/>
    </row>
    <row r="28" spans="1:9" ht="28.5" customHeight="1">
      <c r="A28" s="41">
        <v>610</v>
      </c>
      <c r="B28" s="162" t="s">
        <v>182</v>
      </c>
      <c r="C28" s="162"/>
      <c r="D28" s="41"/>
      <c r="E28" s="41">
        <v>2</v>
      </c>
      <c r="F28" s="41">
        <v>0</v>
      </c>
      <c r="G28" s="41">
        <v>7</v>
      </c>
      <c r="H28" s="81"/>
      <c r="I28" s="89"/>
    </row>
    <row r="29" spans="1:9" ht="25.5" customHeight="1">
      <c r="A29" s="41">
        <v>611</v>
      </c>
      <c r="B29" s="162" t="s">
        <v>183</v>
      </c>
      <c r="C29" s="162"/>
      <c r="D29" s="41"/>
      <c r="E29" s="41">
        <v>2</v>
      </c>
      <c r="F29" s="41">
        <v>0</v>
      </c>
      <c r="G29" s="41">
        <v>8</v>
      </c>
      <c r="H29" s="81"/>
      <c r="I29" s="89"/>
    </row>
    <row r="30" spans="1:9" ht="27" customHeight="1">
      <c r="A30" s="41">
        <v>612</v>
      </c>
      <c r="B30" s="162" t="s">
        <v>184</v>
      </c>
      <c r="C30" s="162"/>
      <c r="D30" s="41"/>
      <c r="E30" s="41">
        <v>2</v>
      </c>
      <c r="F30" s="41">
        <v>0</v>
      </c>
      <c r="G30" s="41">
        <v>9</v>
      </c>
      <c r="H30" s="81"/>
      <c r="I30" s="89"/>
    </row>
    <row r="31" spans="1:9" ht="28.5" customHeight="1">
      <c r="A31" s="41">
        <v>62</v>
      </c>
      <c r="B31" s="162" t="s">
        <v>185</v>
      </c>
      <c r="C31" s="162"/>
      <c r="D31" s="41"/>
      <c r="E31" s="41">
        <v>2</v>
      </c>
      <c r="F31" s="41">
        <v>1</v>
      </c>
      <c r="G31" s="41">
        <v>0</v>
      </c>
      <c r="H31" s="81"/>
      <c r="I31" s="89"/>
    </row>
    <row r="32" spans="1:9" ht="18.75" customHeight="1">
      <c r="A32" s="41">
        <v>65</v>
      </c>
      <c r="B32" s="162" t="s">
        <v>186</v>
      </c>
      <c r="C32" s="162"/>
      <c r="D32" s="41"/>
      <c r="E32" s="41">
        <v>2</v>
      </c>
      <c r="F32" s="41">
        <v>1</v>
      </c>
      <c r="G32" s="41">
        <v>1</v>
      </c>
      <c r="H32" s="89">
        <v>749999.97</v>
      </c>
      <c r="I32" s="89">
        <v>749999.97</v>
      </c>
    </row>
    <row r="33" spans="1:9" ht="34.5" customHeight="1">
      <c r="A33" s="41"/>
      <c r="B33" s="161" t="s">
        <v>36</v>
      </c>
      <c r="C33" s="161"/>
      <c r="D33" s="41"/>
      <c r="E33" s="41">
        <v>2</v>
      </c>
      <c r="F33" s="41">
        <v>1</v>
      </c>
      <c r="G33" s="41">
        <v>2</v>
      </c>
      <c r="H33" s="80">
        <f>+H36+H40+H41+H42+H43+H35</f>
        <v>421484.37</v>
      </c>
      <c r="I33" s="159">
        <f>+I36+I40+I41+I42+I43+I35</f>
        <v>416909.63999999996</v>
      </c>
    </row>
    <row r="34" spans="1:9">
      <c r="A34" s="41">
        <v>50</v>
      </c>
      <c r="B34" s="162" t="s">
        <v>187</v>
      </c>
      <c r="C34" s="162"/>
      <c r="D34" s="41"/>
      <c r="E34" s="41">
        <v>2</v>
      </c>
      <c r="F34" s="41">
        <v>1</v>
      </c>
      <c r="G34" s="41">
        <v>3</v>
      </c>
      <c r="H34" s="81"/>
      <c r="I34" s="89"/>
    </row>
    <row r="35" spans="1:9">
      <c r="A35" s="41">
        <v>51</v>
      </c>
      <c r="B35" s="162" t="s">
        <v>188</v>
      </c>
      <c r="C35" s="162"/>
      <c r="D35" s="41"/>
      <c r="E35" s="41">
        <v>2</v>
      </c>
      <c r="F35" s="41">
        <v>1</v>
      </c>
      <c r="G35" s="41">
        <v>4</v>
      </c>
      <c r="H35" s="81"/>
      <c r="I35" s="89">
        <v>13394</v>
      </c>
    </row>
    <row r="36" spans="1:9" ht="27" customHeight="1">
      <c r="A36" s="41">
        <v>52</v>
      </c>
      <c r="B36" s="162" t="s">
        <v>189</v>
      </c>
      <c r="C36" s="162"/>
      <c r="D36" s="41"/>
      <c r="E36" s="41">
        <v>2</v>
      </c>
      <c r="F36" s="41">
        <v>1</v>
      </c>
      <c r="G36" s="41">
        <v>5</v>
      </c>
      <c r="H36" s="89">
        <f>SUM(H37:H39)</f>
        <v>35687.11</v>
      </c>
      <c r="I36" s="159">
        <f>SUM(I37:I39)</f>
        <v>29858.880000000005</v>
      </c>
    </row>
    <row r="37" spans="1:9" ht="26.25" customHeight="1">
      <c r="A37" s="41" t="s">
        <v>190</v>
      </c>
      <c r="B37" s="162" t="s">
        <v>191</v>
      </c>
      <c r="C37" s="162"/>
      <c r="D37" s="41"/>
      <c r="E37" s="41">
        <v>2</v>
      </c>
      <c r="F37" s="41">
        <v>1</v>
      </c>
      <c r="G37" s="41">
        <v>6</v>
      </c>
      <c r="H37" s="89">
        <v>31536.28</v>
      </c>
      <c r="I37" s="89">
        <v>25597.520000000004</v>
      </c>
    </row>
    <row r="38" spans="1:9" ht="26.25" customHeight="1">
      <c r="A38" s="41" t="s">
        <v>192</v>
      </c>
      <c r="B38" s="162" t="s">
        <v>193</v>
      </c>
      <c r="C38" s="162"/>
      <c r="D38" s="41"/>
      <c r="E38" s="41">
        <v>2</v>
      </c>
      <c r="F38" s="41">
        <v>1</v>
      </c>
      <c r="G38" s="41">
        <v>7</v>
      </c>
      <c r="H38" s="81"/>
      <c r="I38" s="89">
        <v>110.56</v>
      </c>
    </row>
    <row r="39" spans="1:9" ht="27.75" customHeight="1">
      <c r="A39" s="41" t="s">
        <v>194</v>
      </c>
      <c r="B39" s="162" t="s">
        <v>195</v>
      </c>
      <c r="C39" s="162"/>
      <c r="D39" s="41"/>
      <c r="E39" s="41">
        <v>2</v>
      </c>
      <c r="F39" s="41">
        <v>1</v>
      </c>
      <c r="G39" s="41">
        <v>8</v>
      </c>
      <c r="H39" s="89">
        <v>4150.83</v>
      </c>
      <c r="I39" s="89">
        <v>4150.8</v>
      </c>
    </row>
    <row r="40" spans="1:9" ht="19.5" customHeight="1">
      <c r="A40" s="41">
        <v>53</v>
      </c>
      <c r="B40" s="162" t="s">
        <v>196</v>
      </c>
      <c r="C40" s="162"/>
      <c r="D40" s="41"/>
      <c r="E40" s="41">
        <v>2</v>
      </c>
      <c r="F40" s="41">
        <v>1</v>
      </c>
      <c r="G40" s="41">
        <v>9</v>
      </c>
      <c r="H40" s="89">
        <v>3533.16</v>
      </c>
      <c r="I40" s="89">
        <v>3997.7200000000003</v>
      </c>
    </row>
    <row r="41" spans="1:9">
      <c r="A41" s="41" t="s">
        <v>197</v>
      </c>
      <c r="B41" s="162" t="s">
        <v>198</v>
      </c>
      <c r="C41" s="162"/>
      <c r="D41" s="41"/>
      <c r="E41" s="41">
        <v>2</v>
      </c>
      <c r="F41" s="41">
        <v>2</v>
      </c>
      <c r="G41" s="41">
        <v>0</v>
      </c>
      <c r="H41" s="89">
        <v>319225.62</v>
      </c>
      <c r="I41" s="89">
        <v>299940.75</v>
      </c>
    </row>
    <row r="42" spans="1:9">
      <c r="A42" s="41" t="s">
        <v>199</v>
      </c>
      <c r="B42" s="162" t="s">
        <v>200</v>
      </c>
      <c r="C42" s="162"/>
      <c r="D42" s="41"/>
      <c r="E42" s="41">
        <v>2</v>
      </c>
      <c r="F42" s="41">
        <v>2</v>
      </c>
      <c r="G42" s="41">
        <v>1</v>
      </c>
      <c r="H42" s="89">
        <v>4490.8500000000004</v>
      </c>
      <c r="I42" s="89">
        <v>4000.29</v>
      </c>
    </row>
    <row r="43" spans="1:9" ht="14.25" customHeight="1">
      <c r="A43" s="41">
        <v>55</v>
      </c>
      <c r="B43" s="162" t="s">
        <v>201</v>
      </c>
      <c r="C43" s="162"/>
      <c r="D43" s="41"/>
      <c r="E43" s="41">
        <v>2</v>
      </c>
      <c r="F43" s="41">
        <v>2</v>
      </c>
      <c r="G43" s="41">
        <v>2</v>
      </c>
      <c r="H43" s="89">
        <v>58547.63</v>
      </c>
      <c r="I43" s="89">
        <v>65718</v>
      </c>
    </row>
    <row r="44" spans="1:9" ht="25.5">
      <c r="A44" s="41" t="s">
        <v>202</v>
      </c>
      <c r="B44" s="162" t="s">
        <v>203</v>
      </c>
      <c r="C44" s="162"/>
      <c r="D44" s="41"/>
      <c r="E44" s="41">
        <v>2</v>
      </c>
      <c r="F44" s="41">
        <v>2</v>
      </c>
      <c r="G44" s="41">
        <v>3</v>
      </c>
      <c r="H44" s="81"/>
      <c r="I44" s="89"/>
    </row>
    <row r="45" spans="1:9" ht="30" customHeight="1">
      <c r="A45" s="41" t="s">
        <v>204</v>
      </c>
      <c r="B45" s="162" t="s">
        <v>205</v>
      </c>
      <c r="C45" s="162"/>
      <c r="D45" s="41"/>
      <c r="E45" s="41">
        <v>2</v>
      </c>
      <c r="F45" s="41">
        <v>2</v>
      </c>
      <c r="G45" s="5">
        <v>4</v>
      </c>
      <c r="H45" s="81"/>
      <c r="I45" s="89"/>
    </row>
    <row r="46" spans="1:9" ht="15.75" customHeight="1">
      <c r="A46" s="41"/>
      <c r="B46" s="161" t="s">
        <v>37</v>
      </c>
      <c r="C46" s="161"/>
      <c r="D46" s="41"/>
      <c r="E46" s="41">
        <v>2</v>
      </c>
      <c r="F46" s="41">
        <v>2</v>
      </c>
      <c r="G46" s="41">
        <v>5</v>
      </c>
      <c r="H46" s="80">
        <f>+H22-H33</f>
        <v>328515.59999999998</v>
      </c>
      <c r="I46" s="159">
        <f>+I22-I33</f>
        <v>333090.33</v>
      </c>
    </row>
    <row r="47" spans="1:9" ht="15.75" customHeight="1">
      <c r="A47" s="41"/>
      <c r="B47" s="161" t="s">
        <v>38</v>
      </c>
      <c r="C47" s="161"/>
      <c r="D47" s="41"/>
      <c r="E47" s="41">
        <v>2</v>
      </c>
      <c r="F47" s="41">
        <v>2</v>
      </c>
      <c r="G47" s="41">
        <v>6</v>
      </c>
      <c r="H47" s="80"/>
      <c r="I47" s="159"/>
    </row>
    <row r="48" spans="1:9">
      <c r="A48" s="41"/>
      <c r="B48" s="162" t="s">
        <v>206</v>
      </c>
      <c r="C48" s="162"/>
      <c r="D48" s="41"/>
      <c r="E48" s="41"/>
      <c r="F48" s="41"/>
      <c r="G48" s="5"/>
      <c r="H48" s="81"/>
      <c r="I48" s="89"/>
    </row>
    <row r="49" spans="1:9" ht="13.5">
      <c r="A49" s="41">
        <v>66</v>
      </c>
      <c r="B49" s="161" t="s">
        <v>39</v>
      </c>
      <c r="C49" s="161"/>
      <c r="D49" s="41"/>
      <c r="E49" s="41">
        <v>2</v>
      </c>
      <c r="F49" s="41">
        <v>2</v>
      </c>
      <c r="G49" s="5">
        <v>7</v>
      </c>
      <c r="H49" s="80">
        <f>SUM(H50:H55)</f>
        <v>0.39</v>
      </c>
      <c r="I49" s="159">
        <f>SUM(I50:I55)</f>
        <v>0.39</v>
      </c>
    </row>
    <row r="50" spans="1:9" ht="26.25" customHeight="1">
      <c r="A50" s="41">
        <v>660</v>
      </c>
      <c r="B50" s="162" t="s">
        <v>207</v>
      </c>
      <c r="C50" s="162"/>
      <c r="D50" s="41"/>
      <c r="E50" s="41">
        <v>2</v>
      </c>
      <c r="F50" s="41">
        <v>2</v>
      </c>
      <c r="G50" s="5">
        <v>8</v>
      </c>
      <c r="H50" s="81"/>
      <c r="I50" s="89"/>
    </row>
    <row r="51" spans="1:9" ht="15.75" customHeight="1">
      <c r="A51" s="41">
        <v>661</v>
      </c>
      <c r="B51" s="162" t="s">
        <v>208</v>
      </c>
      <c r="C51" s="162"/>
      <c r="D51" s="41"/>
      <c r="E51" s="41">
        <v>2</v>
      </c>
      <c r="F51" s="41">
        <v>2</v>
      </c>
      <c r="G51" s="41">
        <v>9</v>
      </c>
      <c r="H51" s="81">
        <v>0.39</v>
      </c>
      <c r="I51" s="89">
        <v>0.39</v>
      </c>
    </row>
    <row r="52" spans="1:9">
      <c r="A52" s="41">
        <v>662</v>
      </c>
      <c r="B52" s="162" t="s">
        <v>209</v>
      </c>
      <c r="C52" s="162"/>
      <c r="D52" s="41"/>
      <c r="E52" s="41">
        <v>2</v>
      </c>
      <c r="F52" s="41">
        <v>3</v>
      </c>
      <c r="G52" s="41">
        <v>0</v>
      </c>
      <c r="H52" s="81"/>
      <c r="I52" s="89"/>
    </row>
    <row r="53" spans="1:9">
      <c r="A53" s="41">
        <v>663</v>
      </c>
      <c r="B53" s="162" t="s">
        <v>210</v>
      </c>
      <c r="C53" s="162"/>
      <c r="D53" s="41"/>
      <c r="E53" s="41">
        <v>2</v>
      </c>
      <c r="F53" s="41">
        <v>3</v>
      </c>
      <c r="G53" s="41">
        <v>1</v>
      </c>
      <c r="H53" s="81"/>
      <c r="I53" s="89"/>
    </row>
    <row r="54" spans="1:9" ht="26.25" customHeight="1">
      <c r="A54" s="41">
        <v>664</v>
      </c>
      <c r="B54" s="162" t="s">
        <v>211</v>
      </c>
      <c r="C54" s="162"/>
      <c r="D54" s="41"/>
      <c r="E54" s="41">
        <v>2</v>
      </c>
      <c r="F54" s="41">
        <v>3</v>
      </c>
      <c r="G54" s="41">
        <v>2</v>
      </c>
      <c r="H54" s="81"/>
      <c r="I54" s="89"/>
    </row>
    <row r="55" spans="1:9">
      <c r="A55" s="41">
        <v>669</v>
      </c>
      <c r="B55" s="162" t="s">
        <v>212</v>
      </c>
      <c r="C55" s="162"/>
      <c r="D55" s="41"/>
      <c r="E55" s="41">
        <v>2</v>
      </c>
      <c r="F55" s="41">
        <v>3</v>
      </c>
      <c r="G55" s="41">
        <v>3</v>
      </c>
      <c r="H55" s="81"/>
      <c r="I55" s="89"/>
    </row>
    <row r="56" spans="1:9" ht="13.5">
      <c r="A56" s="41">
        <v>56</v>
      </c>
      <c r="B56" s="161" t="s">
        <v>40</v>
      </c>
      <c r="C56" s="161"/>
      <c r="D56" s="41"/>
      <c r="E56" s="41">
        <v>2</v>
      </c>
      <c r="F56" s="41">
        <v>3</v>
      </c>
      <c r="G56" s="41">
        <v>4</v>
      </c>
      <c r="H56" s="80">
        <f>SUM(H57:H61)</f>
        <v>359160.39</v>
      </c>
      <c r="I56" s="159">
        <f>SUM(I57:I61)</f>
        <v>370491</v>
      </c>
    </row>
    <row r="57" spans="1:9" ht="25.5" customHeight="1">
      <c r="A57" s="41">
        <v>560</v>
      </c>
      <c r="B57" s="162" t="s">
        <v>213</v>
      </c>
      <c r="C57" s="162"/>
      <c r="D57" s="41"/>
      <c r="E57" s="41">
        <v>2</v>
      </c>
      <c r="F57" s="41">
        <v>3</v>
      </c>
      <c r="G57" s="41">
        <v>5</v>
      </c>
      <c r="H57" s="89">
        <v>359160.39</v>
      </c>
      <c r="I57" s="89">
        <v>370491</v>
      </c>
    </row>
    <row r="58" spans="1:9">
      <c r="A58" s="41">
        <v>561</v>
      </c>
      <c r="B58" s="162" t="s">
        <v>214</v>
      </c>
      <c r="C58" s="162"/>
      <c r="D58" s="41"/>
      <c r="E58" s="41">
        <v>2</v>
      </c>
      <c r="F58" s="41">
        <v>3</v>
      </c>
      <c r="G58" s="41">
        <v>6</v>
      </c>
      <c r="H58" s="81"/>
      <c r="I58" s="89"/>
    </row>
    <row r="59" spans="1:9" ht="14.25" customHeight="1">
      <c r="A59" s="41">
        <v>562</v>
      </c>
      <c r="B59" s="162" t="s">
        <v>215</v>
      </c>
      <c r="C59" s="162"/>
      <c r="D59" s="41"/>
      <c r="E59" s="41">
        <v>2</v>
      </c>
      <c r="F59" s="41">
        <v>3</v>
      </c>
      <c r="G59" s="41">
        <v>7</v>
      </c>
      <c r="H59" s="81"/>
      <c r="I59" s="89"/>
    </row>
    <row r="60" spans="1:9">
      <c r="A60" s="41">
        <v>563</v>
      </c>
      <c r="B60" s="162" t="s">
        <v>216</v>
      </c>
      <c r="C60" s="162"/>
      <c r="D60" s="41"/>
      <c r="E60" s="41">
        <v>2</v>
      </c>
      <c r="F60" s="41">
        <v>3</v>
      </c>
      <c r="G60" s="41">
        <v>8</v>
      </c>
      <c r="H60" s="81"/>
      <c r="I60" s="89"/>
    </row>
    <row r="61" spans="1:9">
      <c r="A61" s="41">
        <v>569</v>
      </c>
      <c r="B61" s="162" t="s">
        <v>217</v>
      </c>
      <c r="C61" s="162"/>
      <c r="D61" s="41"/>
      <c r="E61" s="41">
        <v>2</v>
      </c>
      <c r="F61" s="41">
        <v>3</v>
      </c>
      <c r="G61" s="41">
        <v>9</v>
      </c>
      <c r="H61" s="81"/>
      <c r="I61" s="89"/>
    </row>
    <row r="62" spans="1:9" ht="29.25" customHeight="1">
      <c r="A62" s="41"/>
      <c r="B62" s="161" t="s">
        <v>41</v>
      </c>
      <c r="C62" s="161"/>
      <c r="D62" s="41"/>
      <c r="E62" s="41">
        <v>2</v>
      </c>
      <c r="F62" s="41">
        <v>4</v>
      </c>
      <c r="G62" s="41">
        <v>0</v>
      </c>
      <c r="H62" s="80"/>
      <c r="I62" s="159"/>
    </row>
    <row r="63" spans="1:9" ht="30" customHeight="1">
      <c r="A63" s="41"/>
      <c r="B63" s="161" t="s">
        <v>42</v>
      </c>
      <c r="C63" s="161"/>
      <c r="D63" s="41"/>
      <c r="E63" s="41">
        <v>2</v>
      </c>
      <c r="F63" s="41">
        <v>4</v>
      </c>
      <c r="G63" s="41">
        <v>1</v>
      </c>
      <c r="H63" s="80">
        <f>+H56-H49</f>
        <v>359160</v>
      </c>
      <c r="I63" s="159">
        <f>+I56-I49</f>
        <v>370490.61</v>
      </c>
    </row>
    <row r="64" spans="1:9" ht="26.25" customHeight="1">
      <c r="A64" s="41"/>
      <c r="B64" s="161" t="s">
        <v>43</v>
      </c>
      <c r="C64" s="161"/>
      <c r="D64" s="41"/>
      <c r="E64" s="41">
        <v>2</v>
      </c>
      <c r="F64" s="41">
        <v>4</v>
      </c>
      <c r="G64" s="41">
        <v>2</v>
      </c>
      <c r="H64" s="82"/>
      <c r="I64" s="160"/>
    </row>
    <row r="65" spans="1:9" ht="30" customHeight="1">
      <c r="A65" s="41"/>
      <c r="B65" s="161" t="s">
        <v>44</v>
      </c>
      <c r="C65" s="161"/>
      <c r="D65" s="41"/>
      <c r="E65" s="41">
        <v>2</v>
      </c>
      <c r="F65" s="41">
        <v>4</v>
      </c>
      <c r="G65" s="41">
        <v>3</v>
      </c>
      <c r="H65" s="80">
        <f>+H63-H46</f>
        <v>30644.400000000023</v>
      </c>
      <c r="I65" s="159">
        <f>+I63-I46</f>
        <v>37400.27999999997</v>
      </c>
    </row>
    <row r="66" spans="1:9" ht="15.75" customHeight="1">
      <c r="A66" s="41"/>
      <c r="B66" s="162" t="s">
        <v>218</v>
      </c>
      <c r="C66" s="162"/>
      <c r="D66" s="41"/>
      <c r="E66" s="41"/>
      <c r="F66" s="41"/>
      <c r="G66" s="5"/>
      <c r="H66" s="82"/>
      <c r="I66" s="160"/>
    </row>
    <row r="67" spans="1:9" ht="25.5" customHeight="1">
      <c r="A67" s="41">
        <v>67</v>
      </c>
      <c r="B67" s="161" t="s">
        <v>45</v>
      </c>
      <c r="C67" s="161"/>
      <c r="D67" s="181"/>
      <c r="E67" s="181">
        <v>2</v>
      </c>
      <c r="F67" s="181">
        <v>4</v>
      </c>
      <c r="G67" s="182">
        <v>4</v>
      </c>
      <c r="H67" s="163">
        <f>SUM(H69:H77)</f>
        <v>5150.3099999999995</v>
      </c>
      <c r="I67" s="163">
        <f>SUM(I69:I77)</f>
        <v>32808.68</v>
      </c>
    </row>
    <row r="68" spans="1:9" ht="18" customHeight="1">
      <c r="A68" s="41" t="s">
        <v>219</v>
      </c>
      <c r="B68" s="161"/>
      <c r="C68" s="161"/>
      <c r="D68" s="181"/>
      <c r="E68" s="181"/>
      <c r="F68" s="181"/>
      <c r="G68" s="182"/>
      <c r="H68" s="163"/>
      <c r="I68" s="163"/>
    </row>
    <row r="69" spans="1:9" ht="16.5" customHeight="1">
      <c r="A69" s="41">
        <v>670</v>
      </c>
      <c r="B69" s="162" t="s">
        <v>220</v>
      </c>
      <c r="C69" s="162"/>
      <c r="D69" s="41"/>
      <c r="E69" s="41">
        <v>2</v>
      </c>
      <c r="F69" s="41">
        <v>4</v>
      </c>
      <c r="G69" s="41">
        <v>5</v>
      </c>
      <c r="H69" s="81"/>
      <c r="I69" s="89"/>
    </row>
    <row r="70" spans="1:9" ht="27" customHeight="1">
      <c r="A70" s="41">
        <v>671</v>
      </c>
      <c r="B70" s="162" t="s">
        <v>221</v>
      </c>
      <c r="C70" s="162"/>
      <c r="D70" s="41"/>
      <c r="E70" s="41">
        <v>2</v>
      </c>
      <c r="F70" s="41">
        <v>4</v>
      </c>
      <c r="G70" s="41">
        <v>6</v>
      </c>
      <c r="H70" s="81"/>
      <c r="I70" s="89"/>
    </row>
    <row r="71" spans="1:9" ht="15" customHeight="1">
      <c r="A71" s="41">
        <v>672</v>
      </c>
      <c r="B71" s="162" t="s">
        <v>222</v>
      </c>
      <c r="C71" s="162"/>
      <c r="D71" s="41"/>
      <c r="E71" s="41">
        <v>2</v>
      </c>
      <c r="F71" s="41">
        <v>4</v>
      </c>
      <c r="G71" s="41">
        <v>7</v>
      </c>
      <c r="H71" s="81"/>
      <c r="I71" s="89"/>
    </row>
    <row r="72" spans="1:9" ht="28.5" customHeight="1">
      <c r="A72" s="41">
        <v>674</v>
      </c>
      <c r="B72" s="162" t="s">
        <v>223</v>
      </c>
      <c r="C72" s="162"/>
      <c r="D72" s="41"/>
      <c r="E72" s="41">
        <v>2</v>
      </c>
      <c r="F72" s="41">
        <v>4</v>
      </c>
      <c r="G72" s="41">
        <v>8</v>
      </c>
      <c r="H72" s="81"/>
      <c r="I72" s="89"/>
    </row>
    <row r="73" spans="1:9" ht="17.25" customHeight="1">
      <c r="A73" s="41">
        <v>675</v>
      </c>
      <c r="B73" s="162" t="s">
        <v>224</v>
      </c>
      <c r="C73" s="162"/>
      <c r="D73" s="41"/>
      <c r="E73" s="41">
        <v>2</v>
      </c>
      <c r="F73" s="41">
        <v>4</v>
      </c>
      <c r="G73" s="41">
        <v>9</v>
      </c>
      <c r="H73" s="83"/>
      <c r="I73" s="83"/>
    </row>
    <row r="74" spans="1:9" ht="15.75" customHeight="1">
      <c r="A74" s="41">
        <v>676</v>
      </c>
      <c r="B74" s="162" t="s">
        <v>225</v>
      </c>
      <c r="C74" s="162"/>
      <c r="D74" s="41"/>
      <c r="E74" s="41">
        <v>2</v>
      </c>
      <c r="F74" s="41">
        <v>5</v>
      </c>
      <c r="G74" s="41">
        <v>0</v>
      </c>
      <c r="H74" s="81"/>
      <c r="I74" s="89"/>
    </row>
    <row r="75" spans="1:9">
      <c r="A75" s="41">
        <v>677</v>
      </c>
      <c r="B75" s="162" t="s">
        <v>226</v>
      </c>
      <c r="C75" s="162"/>
      <c r="D75" s="41"/>
      <c r="E75" s="41">
        <v>2</v>
      </c>
      <c r="F75" s="41">
        <v>5</v>
      </c>
      <c r="G75" s="41">
        <v>1</v>
      </c>
      <c r="H75" s="89">
        <v>4312.33</v>
      </c>
      <c r="I75" s="89">
        <v>4954.6400000000003</v>
      </c>
    </row>
    <row r="76" spans="1:9" ht="25.5" customHeight="1">
      <c r="A76" s="41">
        <v>678</v>
      </c>
      <c r="B76" s="162" t="s">
        <v>227</v>
      </c>
      <c r="C76" s="162"/>
      <c r="D76" s="41"/>
      <c r="E76" s="41">
        <v>2</v>
      </c>
      <c r="F76" s="41">
        <v>5</v>
      </c>
      <c r="G76" s="41">
        <v>2</v>
      </c>
      <c r="H76" s="81"/>
      <c r="I76" s="89"/>
    </row>
    <row r="77" spans="1:9" ht="27.75" customHeight="1">
      <c r="A77" s="41">
        <v>679</v>
      </c>
      <c r="B77" s="162" t="s">
        <v>228</v>
      </c>
      <c r="C77" s="162"/>
      <c r="D77" s="41"/>
      <c r="E77" s="41">
        <v>2</v>
      </c>
      <c r="F77" s="41">
        <v>5</v>
      </c>
      <c r="G77" s="41">
        <v>3</v>
      </c>
      <c r="H77" s="89">
        <v>837.98</v>
      </c>
      <c r="I77" s="89">
        <v>27854.04</v>
      </c>
    </row>
    <row r="78" spans="1:9" ht="12.75" customHeight="1">
      <c r="A78" s="41">
        <v>57</v>
      </c>
      <c r="B78" s="161" t="s">
        <v>46</v>
      </c>
      <c r="C78" s="161"/>
      <c r="D78" s="181"/>
      <c r="E78" s="181">
        <v>2</v>
      </c>
      <c r="F78" s="181">
        <v>5</v>
      </c>
      <c r="G78" s="181">
        <v>4</v>
      </c>
      <c r="H78" s="163">
        <f>SUM(H80:H88)</f>
        <v>0</v>
      </c>
      <c r="I78" s="163">
        <f>SUM(I80:I88)</f>
        <v>218</v>
      </c>
    </row>
    <row r="79" spans="1:9" ht="29.25" customHeight="1">
      <c r="A79" s="41" t="s">
        <v>229</v>
      </c>
      <c r="B79" s="161"/>
      <c r="C79" s="161"/>
      <c r="D79" s="181"/>
      <c r="E79" s="181"/>
      <c r="F79" s="181"/>
      <c r="G79" s="181"/>
      <c r="H79" s="163"/>
      <c r="I79" s="163"/>
    </row>
    <row r="80" spans="1:9" ht="27" customHeight="1">
      <c r="A80" s="41">
        <v>570</v>
      </c>
      <c r="B80" s="162" t="s">
        <v>230</v>
      </c>
      <c r="C80" s="162"/>
      <c r="D80" s="41"/>
      <c r="E80" s="41">
        <v>2</v>
      </c>
      <c r="F80" s="41">
        <v>5</v>
      </c>
      <c r="G80" s="41">
        <v>5</v>
      </c>
      <c r="H80" s="81"/>
      <c r="I80" s="89">
        <v>218</v>
      </c>
    </row>
    <row r="81" spans="1:9" ht="27" customHeight="1">
      <c r="A81" s="41">
        <v>571</v>
      </c>
      <c r="B81" s="162" t="s">
        <v>231</v>
      </c>
      <c r="C81" s="162"/>
      <c r="D81" s="41"/>
      <c r="E81" s="41">
        <v>2</v>
      </c>
      <c r="F81" s="41">
        <v>5</v>
      </c>
      <c r="G81" s="41">
        <v>6</v>
      </c>
      <c r="H81" s="81"/>
      <c r="I81" s="89"/>
    </row>
    <row r="82" spans="1:9" ht="27" customHeight="1">
      <c r="A82" s="41">
        <v>572</v>
      </c>
      <c r="B82" s="162" t="s">
        <v>232</v>
      </c>
      <c r="C82" s="162"/>
      <c r="D82" s="41"/>
      <c r="E82" s="41">
        <v>2</v>
      </c>
      <c r="F82" s="41">
        <v>5</v>
      </c>
      <c r="G82" s="41">
        <v>7</v>
      </c>
      <c r="H82" s="81"/>
      <c r="I82" s="89"/>
    </row>
    <row r="83" spans="1:9" ht="27.75" customHeight="1">
      <c r="A83" s="41">
        <v>574</v>
      </c>
      <c r="B83" s="162" t="s">
        <v>233</v>
      </c>
      <c r="C83" s="162"/>
      <c r="D83" s="41"/>
      <c r="E83" s="41">
        <v>2</v>
      </c>
      <c r="F83" s="41">
        <v>5</v>
      </c>
      <c r="G83" s="41">
        <v>8</v>
      </c>
      <c r="H83" s="81"/>
      <c r="I83" s="89"/>
    </row>
    <row r="84" spans="1:9" ht="15" customHeight="1">
      <c r="A84" s="41">
        <v>575</v>
      </c>
      <c r="B84" s="162" t="s">
        <v>234</v>
      </c>
      <c r="C84" s="162"/>
      <c r="D84" s="41"/>
      <c r="E84" s="41">
        <v>2</v>
      </c>
      <c r="F84" s="41">
        <v>5</v>
      </c>
      <c r="G84" s="41">
        <v>9</v>
      </c>
      <c r="H84" s="81"/>
      <c r="I84" s="89"/>
    </row>
    <row r="85" spans="1:9">
      <c r="A85" s="41">
        <v>576</v>
      </c>
      <c r="B85" s="162" t="s">
        <v>235</v>
      </c>
      <c r="C85" s="162"/>
      <c r="D85" s="41"/>
      <c r="E85" s="41">
        <v>2</v>
      </c>
      <c r="F85" s="41">
        <v>6</v>
      </c>
      <c r="G85" s="41">
        <v>0</v>
      </c>
      <c r="H85" s="81"/>
      <c r="I85" s="89"/>
    </row>
    <row r="86" spans="1:9">
      <c r="A86" s="41">
        <v>577</v>
      </c>
      <c r="B86" s="162" t="s">
        <v>236</v>
      </c>
      <c r="C86" s="162"/>
      <c r="D86" s="41"/>
      <c r="E86" s="41">
        <v>2</v>
      </c>
      <c r="F86" s="41">
        <v>6</v>
      </c>
      <c r="G86" s="41">
        <v>1</v>
      </c>
      <c r="H86" s="81"/>
      <c r="I86" s="89"/>
    </row>
    <row r="87" spans="1:9" ht="27.75" customHeight="1">
      <c r="A87" s="41">
        <v>578</v>
      </c>
      <c r="B87" s="162" t="s">
        <v>237</v>
      </c>
      <c r="C87" s="162"/>
      <c r="D87" s="41"/>
      <c r="E87" s="41">
        <v>2</v>
      </c>
      <c r="F87" s="41">
        <v>6</v>
      </c>
      <c r="G87" s="41">
        <v>2</v>
      </c>
      <c r="H87" s="81"/>
      <c r="I87" s="89"/>
    </row>
    <row r="88" spans="1:9" ht="25.5" customHeight="1">
      <c r="A88" s="41">
        <v>579</v>
      </c>
      <c r="B88" s="162" t="s">
        <v>238</v>
      </c>
      <c r="C88" s="162"/>
      <c r="D88" s="41"/>
      <c r="E88" s="41">
        <v>2</v>
      </c>
      <c r="F88" s="41">
        <v>6</v>
      </c>
      <c r="G88" s="41">
        <v>3</v>
      </c>
      <c r="H88" s="81">
        <v>0</v>
      </c>
      <c r="I88" s="89">
        <v>0</v>
      </c>
    </row>
    <row r="89" spans="1:9" ht="29.25" customHeight="1">
      <c r="A89" s="41"/>
      <c r="B89" s="161" t="s">
        <v>47</v>
      </c>
      <c r="C89" s="161"/>
      <c r="D89" s="41"/>
      <c r="E89" s="41">
        <v>2</v>
      </c>
      <c r="F89" s="41">
        <v>6</v>
      </c>
      <c r="G89" s="41">
        <v>4</v>
      </c>
      <c r="H89" s="80">
        <f>+H67-H78</f>
        <v>5150.3099999999995</v>
      </c>
      <c r="I89" s="159">
        <f>+I67-I78</f>
        <v>32590.68</v>
      </c>
    </row>
    <row r="90" spans="1:9" ht="25.5" customHeight="1">
      <c r="A90" s="41"/>
      <c r="B90" s="161" t="s">
        <v>48</v>
      </c>
      <c r="C90" s="161"/>
      <c r="D90" s="41"/>
      <c r="E90" s="41">
        <v>2</v>
      </c>
      <c r="F90" s="41">
        <v>6</v>
      </c>
      <c r="G90" s="41">
        <v>5</v>
      </c>
      <c r="H90" s="80">
        <v>0</v>
      </c>
      <c r="I90" s="159">
        <v>0</v>
      </c>
    </row>
    <row r="91" spans="1:9" ht="66.75" customHeight="1">
      <c r="A91" s="41"/>
      <c r="B91" s="162" t="s">
        <v>239</v>
      </c>
      <c r="C91" s="162"/>
      <c r="D91" s="41"/>
      <c r="E91" s="41"/>
      <c r="F91" s="41"/>
      <c r="G91" s="5"/>
      <c r="H91" s="82"/>
      <c r="I91" s="160"/>
    </row>
    <row r="92" spans="1:9" ht="30.75" customHeight="1">
      <c r="A92" s="41" t="s">
        <v>240</v>
      </c>
      <c r="B92" s="161" t="s">
        <v>49</v>
      </c>
      <c r="C92" s="161"/>
      <c r="D92" s="41"/>
      <c r="E92" s="41">
        <v>2</v>
      </c>
      <c r="F92" s="41">
        <v>6</v>
      </c>
      <c r="G92" s="41">
        <v>6</v>
      </c>
      <c r="H92" s="82"/>
      <c r="I92" s="160"/>
    </row>
    <row r="93" spans="1:9" ht="29.25" customHeight="1">
      <c r="A93" s="41">
        <v>680</v>
      </c>
      <c r="B93" s="162" t="s">
        <v>241</v>
      </c>
      <c r="C93" s="162"/>
      <c r="D93" s="41"/>
      <c r="E93" s="41">
        <v>2</v>
      </c>
      <c r="F93" s="41">
        <v>6</v>
      </c>
      <c r="G93" s="41">
        <v>7</v>
      </c>
      <c r="H93" s="82"/>
      <c r="I93" s="160"/>
    </row>
    <row r="94" spans="1:9" ht="29.25" customHeight="1">
      <c r="A94" s="41">
        <v>681</v>
      </c>
      <c r="B94" s="162" t="s">
        <v>242</v>
      </c>
      <c r="C94" s="162"/>
      <c r="D94" s="41"/>
      <c r="E94" s="41">
        <v>2</v>
      </c>
      <c r="F94" s="41">
        <v>6</v>
      </c>
      <c r="G94" s="41">
        <v>8</v>
      </c>
      <c r="H94" s="82"/>
      <c r="I94" s="160"/>
    </row>
    <row r="95" spans="1:9" ht="39.75" customHeight="1">
      <c r="A95" s="41">
        <v>682</v>
      </c>
      <c r="B95" s="162" t="s">
        <v>243</v>
      </c>
      <c r="C95" s="162"/>
      <c r="D95" s="41"/>
      <c r="E95" s="41">
        <v>2</v>
      </c>
      <c r="F95" s="41">
        <v>6</v>
      </c>
      <c r="G95" s="41">
        <v>9</v>
      </c>
      <c r="H95" s="82"/>
      <c r="I95" s="160"/>
    </row>
    <row r="96" spans="1:9" ht="42.75" customHeight="1">
      <c r="A96" s="41">
        <v>683</v>
      </c>
      <c r="B96" s="162" t="s">
        <v>244</v>
      </c>
      <c r="C96" s="162"/>
      <c r="D96" s="41"/>
      <c r="E96" s="41">
        <v>2</v>
      </c>
      <c r="F96" s="41">
        <v>7</v>
      </c>
      <c r="G96" s="41">
        <v>0</v>
      </c>
      <c r="H96" s="82"/>
      <c r="I96" s="160"/>
    </row>
    <row r="97" spans="1:9" ht="54.75" customHeight="1">
      <c r="A97" s="41">
        <v>684</v>
      </c>
      <c r="B97" s="162" t="s">
        <v>245</v>
      </c>
      <c r="C97" s="162"/>
      <c r="D97" s="41"/>
      <c r="E97" s="41">
        <v>2</v>
      </c>
      <c r="F97" s="41">
        <v>7</v>
      </c>
      <c r="G97" s="41">
        <v>1</v>
      </c>
      <c r="H97" s="82"/>
      <c r="I97" s="160"/>
    </row>
    <row r="98" spans="1:9" ht="27" customHeight="1">
      <c r="A98" s="41">
        <v>685</v>
      </c>
      <c r="B98" s="162" t="s">
        <v>246</v>
      </c>
      <c r="C98" s="162"/>
      <c r="D98" s="41"/>
      <c r="E98" s="41">
        <v>2</v>
      </c>
      <c r="F98" s="41">
        <v>7</v>
      </c>
      <c r="G98" s="41">
        <v>2</v>
      </c>
      <c r="H98" s="82"/>
      <c r="I98" s="160"/>
    </row>
    <row r="99" spans="1:9" ht="27.75" customHeight="1">
      <c r="A99" s="41">
        <v>686</v>
      </c>
      <c r="B99" s="162" t="s">
        <v>247</v>
      </c>
      <c r="C99" s="162"/>
      <c r="D99" s="41"/>
      <c r="E99" s="41">
        <v>2</v>
      </c>
      <c r="F99" s="41">
        <v>7</v>
      </c>
      <c r="G99" s="41">
        <v>3</v>
      </c>
      <c r="H99" s="82"/>
      <c r="I99" s="160"/>
    </row>
    <row r="100" spans="1:9" ht="27" customHeight="1">
      <c r="A100" s="41">
        <v>687</v>
      </c>
      <c r="B100" s="162" t="s">
        <v>248</v>
      </c>
      <c r="C100" s="162"/>
      <c r="D100" s="41"/>
      <c r="E100" s="41">
        <v>2</v>
      </c>
      <c r="F100" s="41">
        <v>7</v>
      </c>
      <c r="G100" s="41">
        <v>4</v>
      </c>
      <c r="H100" s="82"/>
      <c r="I100" s="160"/>
    </row>
    <row r="101" spans="1:9" ht="26.25" customHeight="1">
      <c r="A101" s="41">
        <v>689</v>
      </c>
      <c r="B101" s="162" t="s">
        <v>249</v>
      </c>
      <c r="C101" s="162"/>
      <c r="D101" s="41"/>
      <c r="E101" s="41">
        <v>2</v>
      </c>
      <c r="F101" s="41">
        <v>7</v>
      </c>
      <c r="G101" s="41">
        <v>5</v>
      </c>
      <c r="H101" s="82"/>
      <c r="I101" s="160"/>
    </row>
    <row r="102" spans="1:9" ht="27.75" customHeight="1">
      <c r="A102" s="41" t="s">
        <v>250</v>
      </c>
      <c r="B102" s="161" t="s">
        <v>50</v>
      </c>
      <c r="C102" s="161"/>
      <c r="D102" s="41"/>
      <c r="E102" s="41">
        <v>2</v>
      </c>
      <c r="F102" s="41">
        <v>7</v>
      </c>
      <c r="G102" s="41">
        <v>6</v>
      </c>
      <c r="H102" s="82"/>
      <c r="I102" s="160"/>
    </row>
    <row r="103" spans="1:9" ht="25.5" customHeight="1">
      <c r="A103" s="41">
        <v>580</v>
      </c>
      <c r="B103" s="162" t="s">
        <v>251</v>
      </c>
      <c r="C103" s="162"/>
      <c r="D103" s="41"/>
      <c r="E103" s="41">
        <v>2</v>
      </c>
      <c r="F103" s="41">
        <v>7</v>
      </c>
      <c r="G103" s="41">
        <v>7</v>
      </c>
      <c r="H103" s="82"/>
      <c r="I103" s="160"/>
    </row>
    <row r="104" spans="1:9" ht="25.5" customHeight="1">
      <c r="A104" s="41">
        <v>581</v>
      </c>
      <c r="B104" s="162" t="s">
        <v>252</v>
      </c>
      <c r="C104" s="162"/>
      <c r="D104" s="41"/>
      <c r="E104" s="41">
        <v>2</v>
      </c>
      <c r="F104" s="41">
        <v>7</v>
      </c>
      <c r="G104" s="41">
        <v>8</v>
      </c>
      <c r="H104" s="82"/>
      <c r="I104" s="160"/>
    </row>
    <row r="105" spans="1:9" ht="29.25" customHeight="1">
      <c r="A105" s="41">
        <v>582</v>
      </c>
      <c r="B105" s="162" t="s">
        <v>253</v>
      </c>
      <c r="C105" s="162"/>
      <c r="D105" s="41"/>
      <c r="E105" s="41">
        <v>2</v>
      </c>
      <c r="F105" s="41">
        <v>7</v>
      </c>
      <c r="G105" s="41">
        <v>9</v>
      </c>
      <c r="H105" s="82"/>
      <c r="I105" s="160"/>
    </row>
    <row r="106" spans="1:9" ht="27.75" customHeight="1">
      <c r="A106" s="41">
        <v>583</v>
      </c>
      <c r="B106" s="162" t="s">
        <v>254</v>
      </c>
      <c r="C106" s="162"/>
      <c r="D106" s="41"/>
      <c r="E106" s="41">
        <v>2</v>
      </c>
      <c r="F106" s="41">
        <v>8</v>
      </c>
      <c r="G106" s="41">
        <v>0</v>
      </c>
      <c r="H106" s="82"/>
      <c r="I106" s="160"/>
    </row>
    <row r="107" spans="1:9" ht="42.75" customHeight="1">
      <c r="A107" s="41">
        <v>584</v>
      </c>
      <c r="B107" s="162" t="s">
        <v>255</v>
      </c>
      <c r="C107" s="162"/>
      <c r="D107" s="41"/>
      <c r="E107" s="41">
        <v>2</v>
      </c>
      <c r="F107" s="41">
        <v>8</v>
      </c>
      <c r="G107" s="41">
        <v>1</v>
      </c>
      <c r="H107" s="82"/>
      <c r="I107" s="160"/>
    </row>
    <row r="108" spans="1:9" ht="15" customHeight="1">
      <c r="A108" s="41">
        <v>585</v>
      </c>
      <c r="B108" s="162" t="s">
        <v>256</v>
      </c>
      <c r="C108" s="162"/>
      <c r="D108" s="41"/>
      <c r="E108" s="41">
        <v>2</v>
      </c>
      <c r="F108" s="41">
        <v>8</v>
      </c>
      <c r="G108" s="41">
        <v>2</v>
      </c>
      <c r="H108" s="82"/>
      <c r="I108" s="160"/>
    </row>
    <row r="109" spans="1:9" ht="27.75" customHeight="1">
      <c r="A109" s="41">
        <v>586</v>
      </c>
      <c r="B109" s="162" t="s">
        <v>257</v>
      </c>
      <c r="C109" s="162"/>
      <c r="D109" s="41"/>
      <c r="E109" s="41">
        <v>2</v>
      </c>
      <c r="F109" s="41">
        <v>8</v>
      </c>
      <c r="G109" s="41">
        <v>3</v>
      </c>
      <c r="H109" s="82"/>
      <c r="I109" s="160"/>
    </row>
    <row r="110" spans="1:9" ht="17.25" customHeight="1">
      <c r="A110" s="41">
        <v>589</v>
      </c>
      <c r="B110" s="162" t="s">
        <v>258</v>
      </c>
      <c r="C110" s="162"/>
      <c r="D110" s="41"/>
      <c r="E110" s="41">
        <v>2</v>
      </c>
      <c r="F110" s="41">
        <v>8</v>
      </c>
      <c r="G110" s="41">
        <v>4</v>
      </c>
      <c r="H110" s="82"/>
      <c r="I110" s="160"/>
    </row>
    <row r="111" spans="1:9" ht="30" customHeight="1">
      <c r="A111" s="41" t="s">
        <v>259</v>
      </c>
      <c r="B111" s="161" t="s">
        <v>51</v>
      </c>
      <c r="C111" s="161"/>
      <c r="D111" s="41"/>
      <c r="E111" s="41">
        <v>2</v>
      </c>
      <c r="F111" s="41">
        <v>8</v>
      </c>
      <c r="G111" s="41">
        <v>5</v>
      </c>
      <c r="H111" s="82"/>
      <c r="I111" s="160"/>
    </row>
    <row r="112" spans="1:9" ht="27" customHeight="1">
      <c r="A112" s="41">
        <v>640</v>
      </c>
      <c r="B112" s="162" t="s">
        <v>260</v>
      </c>
      <c r="C112" s="162"/>
      <c r="D112" s="41"/>
      <c r="E112" s="41">
        <v>2</v>
      </c>
      <c r="F112" s="41">
        <v>8</v>
      </c>
      <c r="G112" s="41">
        <v>6</v>
      </c>
      <c r="H112" s="82"/>
      <c r="I112" s="160"/>
    </row>
    <row r="113" spans="1:9" ht="27.75" customHeight="1">
      <c r="A113" s="41">
        <v>641</v>
      </c>
      <c r="B113" s="162" t="s">
        <v>261</v>
      </c>
      <c r="C113" s="162"/>
      <c r="D113" s="41"/>
      <c r="E113" s="41">
        <v>2</v>
      </c>
      <c r="F113" s="41">
        <v>8</v>
      </c>
      <c r="G113" s="41">
        <v>7</v>
      </c>
      <c r="H113" s="82"/>
      <c r="I113" s="160"/>
    </row>
    <row r="114" spans="1:9" ht="27" customHeight="1">
      <c r="A114" s="41">
        <v>642</v>
      </c>
      <c r="B114" s="162" t="s">
        <v>262</v>
      </c>
      <c r="C114" s="162"/>
      <c r="D114" s="41"/>
      <c r="E114" s="41">
        <v>2</v>
      </c>
      <c r="F114" s="41">
        <v>8</v>
      </c>
      <c r="G114" s="41">
        <v>8</v>
      </c>
      <c r="H114" s="82"/>
      <c r="I114" s="160"/>
    </row>
    <row r="115" spans="1:9" ht="30" customHeight="1">
      <c r="A115" s="41" t="s">
        <v>259</v>
      </c>
      <c r="B115" s="161" t="s">
        <v>52</v>
      </c>
      <c r="C115" s="161"/>
      <c r="D115" s="41"/>
      <c r="E115" s="41">
        <v>2</v>
      </c>
      <c r="F115" s="41">
        <v>8</v>
      </c>
      <c r="G115" s="41">
        <v>9</v>
      </c>
      <c r="H115" s="82"/>
      <c r="I115" s="160"/>
    </row>
    <row r="116" spans="1:9" ht="27.75" customHeight="1">
      <c r="A116" s="41">
        <v>643</v>
      </c>
      <c r="B116" s="162" t="s">
        <v>263</v>
      </c>
      <c r="C116" s="162"/>
      <c r="D116" s="41"/>
      <c r="E116" s="41">
        <v>2</v>
      </c>
      <c r="F116" s="41">
        <v>9</v>
      </c>
      <c r="G116" s="41">
        <v>0</v>
      </c>
      <c r="H116" s="82"/>
      <c r="I116" s="160"/>
    </row>
    <row r="117" spans="1:9" ht="26.25" customHeight="1">
      <c r="A117" s="41">
        <v>644</v>
      </c>
      <c r="B117" s="162" t="s">
        <v>264</v>
      </c>
      <c r="C117" s="162"/>
      <c r="D117" s="41"/>
      <c r="E117" s="41">
        <v>2</v>
      </c>
      <c r="F117" s="41">
        <v>9</v>
      </c>
      <c r="G117" s="41">
        <v>1</v>
      </c>
      <c r="H117" s="82"/>
      <c r="I117" s="160"/>
    </row>
    <row r="118" spans="1:9" ht="27" customHeight="1">
      <c r="A118" s="41">
        <v>645</v>
      </c>
      <c r="B118" s="162" t="s">
        <v>265</v>
      </c>
      <c r="C118" s="162"/>
      <c r="D118" s="41"/>
      <c r="E118" s="41">
        <v>2</v>
      </c>
      <c r="F118" s="41">
        <v>9</v>
      </c>
      <c r="G118" s="41">
        <v>2</v>
      </c>
      <c r="H118" s="82"/>
      <c r="I118" s="160"/>
    </row>
    <row r="119" spans="1:9" ht="27.75" customHeight="1">
      <c r="A119" s="41"/>
      <c r="B119" s="161" t="s">
        <v>53</v>
      </c>
      <c r="C119" s="161"/>
      <c r="D119" s="41"/>
      <c r="E119" s="41">
        <v>2</v>
      </c>
      <c r="F119" s="41">
        <v>9</v>
      </c>
      <c r="G119" s="41">
        <v>3</v>
      </c>
      <c r="H119" s="82"/>
      <c r="I119" s="160"/>
    </row>
    <row r="120" spans="1:9" ht="31.5" customHeight="1">
      <c r="A120" s="41"/>
      <c r="B120" s="161" t="s">
        <v>54</v>
      </c>
      <c r="C120" s="161"/>
      <c r="D120" s="41"/>
      <c r="E120" s="41">
        <v>2</v>
      </c>
      <c r="F120" s="41">
        <v>9</v>
      </c>
      <c r="G120" s="41">
        <v>4</v>
      </c>
      <c r="H120" s="82"/>
      <c r="I120" s="160"/>
    </row>
    <row r="121" spans="1:9" ht="41.25" customHeight="1">
      <c r="A121" s="41" t="s">
        <v>266</v>
      </c>
      <c r="B121" s="162" t="s">
        <v>267</v>
      </c>
      <c r="C121" s="162"/>
      <c r="D121" s="41"/>
      <c r="E121" s="41">
        <v>2</v>
      </c>
      <c r="F121" s="41">
        <v>9</v>
      </c>
      <c r="G121" s="41">
        <v>5</v>
      </c>
      <c r="H121" s="82"/>
      <c r="I121" s="160"/>
    </row>
    <row r="122" spans="1:9" ht="39.75" customHeight="1">
      <c r="A122" s="41" t="s">
        <v>268</v>
      </c>
      <c r="B122" s="162" t="s">
        <v>269</v>
      </c>
      <c r="C122" s="162"/>
      <c r="D122" s="41"/>
      <c r="E122" s="41">
        <v>2</v>
      </c>
      <c r="F122" s="41">
        <v>9</v>
      </c>
      <c r="G122" s="41">
        <v>6</v>
      </c>
      <c r="H122" s="82"/>
      <c r="I122" s="160"/>
    </row>
    <row r="123" spans="1:9" ht="54.75" customHeight="1">
      <c r="A123" s="41"/>
      <c r="B123" s="183" t="s">
        <v>270</v>
      </c>
      <c r="C123" s="183"/>
      <c r="D123" s="41"/>
      <c r="E123" s="41"/>
      <c r="F123" s="41"/>
      <c r="G123" s="5"/>
      <c r="H123" s="82"/>
      <c r="I123" s="160"/>
    </row>
    <row r="124" spans="1:9" ht="27.75" customHeight="1">
      <c r="A124" s="175"/>
      <c r="B124" s="176" t="s">
        <v>271</v>
      </c>
      <c r="C124" s="177"/>
      <c r="D124" s="178"/>
      <c r="E124" s="181">
        <v>2</v>
      </c>
      <c r="F124" s="181">
        <v>9</v>
      </c>
      <c r="G124" s="182">
        <v>7</v>
      </c>
      <c r="H124" s="164"/>
      <c r="I124" s="164"/>
    </row>
    <row r="125" spans="1:9" ht="15.75" customHeight="1">
      <c r="A125" s="175"/>
      <c r="B125" s="179" t="s">
        <v>272</v>
      </c>
      <c r="C125" s="180"/>
      <c r="D125" s="178"/>
      <c r="E125" s="181"/>
      <c r="F125" s="181"/>
      <c r="G125" s="182"/>
      <c r="H125" s="164"/>
      <c r="I125" s="164"/>
    </row>
    <row r="126" spans="1:9" ht="27.75" customHeight="1">
      <c r="A126" s="175"/>
      <c r="B126" s="176" t="s">
        <v>273</v>
      </c>
      <c r="C126" s="177"/>
      <c r="D126" s="178"/>
      <c r="E126" s="181">
        <v>2</v>
      </c>
      <c r="F126" s="181">
        <v>9</v>
      </c>
      <c r="G126" s="181">
        <v>8</v>
      </c>
      <c r="H126" s="163">
        <f>+H65-H89</f>
        <v>25494.090000000026</v>
      </c>
      <c r="I126" s="163">
        <f>+I65-I89</f>
        <v>4809.5999999999694</v>
      </c>
    </row>
    <row r="127" spans="1:9" ht="15.75" customHeight="1">
      <c r="A127" s="175"/>
      <c r="B127" s="172" t="s">
        <v>274</v>
      </c>
      <c r="C127" s="173"/>
      <c r="D127" s="178"/>
      <c r="E127" s="181"/>
      <c r="F127" s="181"/>
      <c r="G127" s="181"/>
      <c r="H127" s="163"/>
      <c r="I127" s="163"/>
    </row>
    <row r="128" spans="1:9" ht="28.5" customHeight="1">
      <c r="A128" s="41"/>
      <c r="B128" s="174" t="s">
        <v>275</v>
      </c>
      <c r="C128" s="174"/>
      <c r="D128" s="41"/>
      <c r="E128" s="41"/>
      <c r="F128" s="41"/>
      <c r="G128" s="5"/>
      <c r="H128" s="82"/>
      <c r="I128" s="160"/>
    </row>
    <row r="129" spans="1:9" ht="17.25" customHeight="1">
      <c r="A129" s="41" t="s">
        <v>276</v>
      </c>
      <c r="B129" s="162" t="s">
        <v>277</v>
      </c>
      <c r="C129" s="162"/>
      <c r="D129" s="41"/>
      <c r="E129" s="41">
        <v>2</v>
      </c>
      <c r="F129" s="41">
        <v>9</v>
      </c>
      <c r="G129" s="41">
        <v>9</v>
      </c>
      <c r="H129" s="82"/>
      <c r="I129" s="160"/>
    </row>
    <row r="130" spans="1:9" ht="18.75" customHeight="1">
      <c r="A130" s="41" t="s">
        <v>278</v>
      </c>
      <c r="B130" s="162" t="s">
        <v>279</v>
      </c>
      <c r="C130" s="162"/>
      <c r="D130" s="41"/>
      <c r="E130" s="41">
        <v>3</v>
      </c>
      <c r="F130" s="41">
        <v>0</v>
      </c>
      <c r="G130" s="41">
        <v>0</v>
      </c>
      <c r="H130" s="82"/>
      <c r="I130" s="160"/>
    </row>
    <row r="131" spans="1:9" ht="15" customHeight="1">
      <c r="A131" s="41" t="s">
        <v>278</v>
      </c>
      <c r="B131" s="162" t="s">
        <v>280</v>
      </c>
      <c r="C131" s="162"/>
      <c r="D131" s="41"/>
      <c r="E131" s="41">
        <v>3</v>
      </c>
      <c r="F131" s="41">
        <v>0</v>
      </c>
      <c r="G131" s="41">
        <v>1</v>
      </c>
      <c r="H131" s="82"/>
      <c r="I131" s="160"/>
    </row>
    <row r="132" spans="1:9" ht="27" customHeight="1">
      <c r="A132" s="41"/>
      <c r="B132" s="162" t="s">
        <v>281</v>
      </c>
      <c r="C132" s="162"/>
      <c r="D132" s="41"/>
      <c r="E132" s="41"/>
      <c r="F132" s="5"/>
      <c r="G132" s="5"/>
      <c r="H132" s="82"/>
      <c r="I132" s="160"/>
    </row>
    <row r="133" spans="1:9" ht="27.75" customHeight="1">
      <c r="A133" s="41"/>
      <c r="B133" s="161" t="s">
        <v>55</v>
      </c>
      <c r="C133" s="161"/>
      <c r="D133" s="41"/>
      <c r="E133" s="41">
        <v>3</v>
      </c>
      <c r="F133" s="41">
        <v>0</v>
      </c>
      <c r="G133" s="41">
        <v>2</v>
      </c>
      <c r="H133" s="82"/>
      <c r="I133" s="160"/>
    </row>
    <row r="134" spans="1:9" ht="27.75" customHeight="1">
      <c r="A134" s="41"/>
      <c r="B134" s="161" t="s">
        <v>56</v>
      </c>
      <c r="C134" s="161"/>
      <c r="D134" s="41"/>
      <c r="E134" s="41">
        <v>3</v>
      </c>
      <c r="F134" s="41">
        <v>0</v>
      </c>
      <c r="G134" s="41">
        <v>3</v>
      </c>
      <c r="H134" s="80">
        <f>+H126</f>
        <v>25494.090000000026</v>
      </c>
      <c r="I134" s="159">
        <f>+I126</f>
        <v>4809.5999999999694</v>
      </c>
    </row>
    <row r="135" spans="1:9" ht="27" customHeight="1">
      <c r="A135" s="41"/>
      <c r="B135" s="162" t="s">
        <v>282</v>
      </c>
      <c r="C135" s="162"/>
      <c r="D135" s="41"/>
      <c r="E135" s="41"/>
      <c r="F135" s="41"/>
      <c r="G135" s="41"/>
      <c r="H135" s="82"/>
      <c r="I135" s="160"/>
    </row>
    <row r="136" spans="1:9" ht="52.5" customHeight="1">
      <c r="A136" s="41" t="s">
        <v>283</v>
      </c>
      <c r="B136" s="162" t="s">
        <v>284</v>
      </c>
      <c r="C136" s="162"/>
      <c r="D136" s="41"/>
      <c r="E136" s="41">
        <v>3</v>
      </c>
      <c r="F136" s="41">
        <v>0</v>
      </c>
      <c r="G136" s="41">
        <v>4</v>
      </c>
      <c r="H136" s="82"/>
      <c r="I136" s="160"/>
    </row>
    <row r="137" spans="1:9" ht="53.25" customHeight="1">
      <c r="A137" s="41" t="s">
        <v>285</v>
      </c>
      <c r="B137" s="162" t="s">
        <v>286</v>
      </c>
      <c r="C137" s="162"/>
      <c r="D137" s="41"/>
      <c r="E137" s="41">
        <v>3</v>
      </c>
      <c r="F137" s="41">
        <v>0</v>
      </c>
      <c r="G137" s="41">
        <v>5</v>
      </c>
      <c r="H137" s="82"/>
      <c r="I137" s="160"/>
    </row>
    <row r="138" spans="1:9" ht="29.25" customHeight="1">
      <c r="A138" s="41"/>
      <c r="B138" s="161" t="s">
        <v>57</v>
      </c>
      <c r="C138" s="161"/>
      <c r="D138" s="41"/>
      <c r="E138" s="41">
        <v>3</v>
      </c>
      <c r="F138" s="41">
        <v>0</v>
      </c>
      <c r="G138" s="41">
        <v>6</v>
      </c>
      <c r="H138" s="82"/>
      <c r="I138" s="160"/>
    </row>
    <row r="139" spans="1:9" ht="27.75" customHeight="1">
      <c r="A139" s="41"/>
      <c r="B139" s="161" t="s">
        <v>58</v>
      </c>
      <c r="C139" s="161"/>
      <c r="D139" s="41"/>
      <c r="E139" s="41">
        <v>3</v>
      </c>
      <c r="F139" s="41">
        <v>0</v>
      </c>
      <c r="G139" s="41">
        <v>7</v>
      </c>
      <c r="H139" s="82"/>
      <c r="I139" s="160"/>
    </row>
    <row r="140" spans="1:9" ht="20.25" customHeight="1">
      <c r="A140" s="41" t="s">
        <v>287</v>
      </c>
      <c r="B140" s="162" t="s">
        <v>288</v>
      </c>
      <c r="C140" s="162"/>
      <c r="D140" s="41"/>
      <c r="E140" s="41">
        <v>3</v>
      </c>
      <c r="F140" s="41">
        <v>0</v>
      </c>
      <c r="G140" s="41">
        <v>8</v>
      </c>
      <c r="H140" s="82"/>
      <c r="I140" s="160"/>
    </row>
    <row r="141" spans="1:9" ht="30" customHeight="1">
      <c r="A141" s="41"/>
      <c r="B141" s="161" t="s">
        <v>59</v>
      </c>
      <c r="C141" s="161"/>
      <c r="D141" s="41"/>
      <c r="E141" s="41">
        <v>3</v>
      </c>
      <c r="F141" s="41">
        <v>0</v>
      </c>
      <c r="G141" s="41">
        <v>9</v>
      </c>
      <c r="H141" s="82"/>
      <c r="I141" s="160"/>
    </row>
    <row r="142" spans="1:9" ht="28.5" customHeight="1">
      <c r="A142" s="41"/>
      <c r="B142" s="161" t="s">
        <v>60</v>
      </c>
      <c r="C142" s="161"/>
      <c r="D142" s="41"/>
      <c r="E142" s="41">
        <v>3</v>
      </c>
      <c r="F142" s="41">
        <v>1</v>
      </c>
      <c r="G142" s="41">
        <v>0</v>
      </c>
      <c r="H142" s="82"/>
      <c r="I142" s="160"/>
    </row>
    <row r="143" spans="1:9" ht="16.5" customHeight="1">
      <c r="A143" s="41"/>
      <c r="B143" s="162" t="s">
        <v>289</v>
      </c>
      <c r="C143" s="162"/>
      <c r="D143" s="41"/>
      <c r="E143" s="41"/>
      <c r="F143" s="41"/>
      <c r="G143" s="41"/>
      <c r="H143" s="82"/>
      <c r="I143" s="160"/>
    </row>
    <row r="144" spans="1:9" ht="16.5" customHeight="1">
      <c r="A144" s="41"/>
      <c r="B144" s="161" t="s">
        <v>61</v>
      </c>
      <c r="C144" s="161"/>
      <c r="D144" s="41"/>
      <c r="E144" s="41">
        <v>3</v>
      </c>
      <c r="F144" s="41">
        <v>1</v>
      </c>
      <c r="G144" s="41">
        <v>1</v>
      </c>
      <c r="H144" s="82"/>
      <c r="I144" s="160"/>
    </row>
    <row r="145" spans="1:9" ht="26.25" customHeight="1">
      <c r="A145" s="41"/>
      <c r="B145" s="161" t="s">
        <v>62</v>
      </c>
      <c r="C145" s="161"/>
      <c r="D145" s="41"/>
      <c r="E145" s="41">
        <v>3</v>
      </c>
      <c r="F145" s="41">
        <v>1</v>
      </c>
      <c r="G145" s="41">
        <v>2</v>
      </c>
      <c r="H145" s="80">
        <f>+H126</f>
        <v>25494.090000000026</v>
      </c>
      <c r="I145" s="159">
        <f>+I126</f>
        <v>4809.5999999999694</v>
      </c>
    </row>
    <row r="146" spans="1:9" ht="27" customHeight="1">
      <c r="A146" s="41">
        <v>723</v>
      </c>
      <c r="B146" s="162" t="s">
        <v>290</v>
      </c>
      <c r="C146" s="162"/>
      <c r="D146" s="41"/>
      <c r="E146" s="41">
        <v>3</v>
      </c>
      <c r="F146" s="41">
        <v>1</v>
      </c>
      <c r="G146" s="41">
        <v>3</v>
      </c>
      <c r="H146" s="82"/>
      <c r="I146" s="160"/>
    </row>
    <row r="147" spans="1:9">
      <c r="A147" s="45"/>
      <c r="B147" s="46"/>
      <c r="C147" s="46"/>
      <c r="D147" s="45"/>
      <c r="E147" s="45"/>
      <c r="F147" s="45"/>
      <c r="G147" s="45"/>
      <c r="H147" s="84"/>
      <c r="I147" s="84"/>
    </row>
    <row r="148" spans="1:9" ht="27.75" customHeight="1">
      <c r="A148" s="41"/>
      <c r="B148" s="161" t="s">
        <v>291</v>
      </c>
      <c r="C148" s="161"/>
      <c r="D148" s="41"/>
      <c r="E148" s="41"/>
      <c r="F148" s="41"/>
      <c r="G148" s="41"/>
      <c r="H148" s="82"/>
      <c r="I148" s="160"/>
    </row>
    <row r="149" spans="1:9" ht="26.25" customHeight="1">
      <c r="A149" s="41"/>
      <c r="B149" s="162" t="s">
        <v>292</v>
      </c>
      <c r="C149" s="162"/>
      <c r="D149" s="41"/>
      <c r="E149" s="41">
        <v>3</v>
      </c>
      <c r="F149" s="41">
        <v>1</v>
      </c>
      <c r="G149" s="41">
        <v>4</v>
      </c>
      <c r="H149" s="82"/>
      <c r="I149" s="160"/>
    </row>
    <row r="150" spans="1:9" ht="26.25" customHeight="1">
      <c r="A150" s="41"/>
      <c r="B150" s="162" t="s">
        <v>293</v>
      </c>
      <c r="C150" s="162"/>
      <c r="D150" s="41"/>
      <c r="E150" s="41">
        <v>3</v>
      </c>
      <c r="F150" s="41">
        <v>1</v>
      </c>
      <c r="G150" s="41">
        <v>5</v>
      </c>
      <c r="H150" s="82"/>
      <c r="I150" s="160"/>
    </row>
    <row r="151" spans="1:9" ht="38.25" customHeight="1">
      <c r="A151" s="41"/>
      <c r="B151" s="162" t="s">
        <v>294</v>
      </c>
      <c r="C151" s="162"/>
      <c r="D151" s="41"/>
      <c r="E151" s="41">
        <v>3</v>
      </c>
      <c r="F151" s="41">
        <v>1</v>
      </c>
      <c r="G151" s="41">
        <v>6</v>
      </c>
      <c r="H151" s="82"/>
      <c r="I151" s="160"/>
    </row>
    <row r="152" spans="1:9" ht="29.25" customHeight="1">
      <c r="A152" s="41"/>
      <c r="B152" s="162" t="s">
        <v>295</v>
      </c>
      <c r="C152" s="162"/>
      <c r="D152" s="41"/>
      <c r="E152" s="41">
        <v>3</v>
      </c>
      <c r="F152" s="41">
        <v>1</v>
      </c>
      <c r="G152" s="41">
        <v>7</v>
      </c>
      <c r="H152" s="82"/>
      <c r="I152" s="160"/>
    </row>
    <row r="153" spans="1:9" ht="27.75" customHeight="1">
      <c r="A153" s="41"/>
      <c r="B153" s="162" t="s">
        <v>296</v>
      </c>
      <c r="C153" s="162"/>
      <c r="D153" s="41"/>
      <c r="E153" s="41">
        <v>3</v>
      </c>
      <c r="F153" s="41">
        <v>1</v>
      </c>
      <c r="G153" s="41">
        <v>8</v>
      </c>
      <c r="H153" s="82"/>
      <c r="I153" s="160"/>
    </row>
    <row r="154" spans="1:9" ht="27.75" customHeight="1">
      <c r="A154" s="41"/>
      <c r="B154" s="162" t="s">
        <v>297</v>
      </c>
      <c r="C154" s="162"/>
      <c r="D154" s="41"/>
      <c r="E154" s="41">
        <v>3</v>
      </c>
      <c r="F154" s="41">
        <v>1</v>
      </c>
      <c r="G154" s="41">
        <v>9</v>
      </c>
      <c r="H154" s="82"/>
      <c r="I154" s="160"/>
    </row>
    <row r="155" spans="1:9" ht="27.75" customHeight="1">
      <c r="A155" s="41"/>
      <c r="B155" s="162" t="s">
        <v>298</v>
      </c>
      <c r="C155" s="162"/>
      <c r="D155" s="41"/>
      <c r="E155" s="41">
        <v>3</v>
      </c>
      <c r="F155" s="41">
        <v>2</v>
      </c>
      <c r="G155" s="41">
        <v>0</v>
      </c>
      <c r="H155" s="82"/>
      <c r="I155" s="160"/>
    </row>
    <row r="156" spans="1:9" ht="31.5" customHeight="1">
      <c r="A156" s="41"/>
      <c r="B156" s="162" t="s">
        <v>299</v>
      </c>
      <c r="C156" s="162"/>
      <c r="D156" s="41"/>
      <c r="E156" s="41">
        <v>3</v>
      </c>
      <c r="F156" s="41">
        <v>2</v>
      </c>
      <c r="G156" s="41">
        <v>1</v>
      </c>
      <c r="H156" s="82"/>
      <c r="I156" s="160"/>
    </row>
    <row r="157" spans="1:9" ht="39.75" customHeight="1">
      <c r="A157" s="41"/>
      <c r="B157" s="162" t="s">
        <v>300</v>
      </c>
      <c r="C157" s="162"/>
      <c r="D157" s="41"/>
      <c r="E157" s="41">
        <v>3</v>
      </c>
      <c r="F157" s="41">
        <v>2</v>
      </c>
      <c r="G157" s="41">
        <v>2</v>
      </c>
      <c r="H157" s="82"/>
      <c r="I157" s="160"/>
    </row>
    <row r="158" spans="1:9" ht="29.25" customHeight="1">
      <c r="A158" s="41"/>
      <c r="B158" s="162" t="s">
        <v>301</v>
      </c>
      <c r="C158" s="162"/>
      <c r="D158" s="41"/>
      <c r="E158" s="41">
        <v>3</v>
      </c>
      <c r="F158" s="41">
        <v>2</v>
      </c>
      <c r="G158" s="41">
        <v>3</v>
      </c>
      <c r="H158" s="82"/>
      <c r="I158" s="160"/>
    </row>
    <row r="159" spans="1:9" ht="28.5" customHeight="1">
      <c r="A159" s="41"/>
      <c r="B159" s="162" t="s">
        <v>302</v>
      </c>
      <c r="C159" s="162"/>
      <c r="D159" s="41"/>
      <c r="E159" s="41">
        <v>3</v>
      </c>
      <c r="F159" s="41">
        <v>2</v>
      </c>
      <c r="G159" s="41">
        <v>4</v>
      </c>
      <c r="H159" s="82"/>
      <c r="I159" s="160"/>
    </row>
    <row r="160" spans="1:9" ht="28.5" customHeight="1">
      <c r="A160" s="41"/>
      <c r="B160" s="162" t="s">
        <v>303</v>
      </c>
      <c r="C160" s="162"/>
      <c r="D160" s="41"/>
      <c r="E160" s="41">
        <v>3</v>
      </c>
      <c r="F160" s="41">
        <v>2</v>
      </c>
      <c r="G160" s="41">
        <v>5</v>
      </c>
      <c r="H160" s="82"/>
      <c r="I160" s="160"/>
    </row>
    <row r="161" spans="1:9" ht="27.75" customHeight="1">
      <c r="A161" s="41"/>
      <c r="B161" s="162" t="s">
        <v>304</v>
      </c>
      <c r="C161" s="162"/>
      <c r="D161" s="41"/>
      <c r="E161" s="41">
        <v>3</v>
      </c>
      <c r="F161" s="41">
        <v>2</v>
      </c>
      <c r="G161" s="41">
        <v>6</v>
      </c>
      <c r="H161" s="82"/>
      <c r="I161" s="160"/>
    </row>
    <row r="162" spans="1:9" ht="29.25" customHeight="1">
      <c r="A162" s="41"/>
      <c r="B162" s="161" t="s">
        <v>63</v>
      </c>
      <c r="C162" s="161"/>
      <c r="D162" s="41"/>
      <c r="E162" s="41">
        <v>3</v>
      </c>
      <c r="F162" s="41">
        <v>2</v>
      </c>
      <c r="G162" s="41">
        <v>7</v>
      </c>
      <c r="H162" s="82"/>
      <c r="I162" s="160"/>
    </row>
    <row r="163" spans="1:9" ht="29.25" customHeight="1">
      <c r="A163" s="41"/>
      <c r="B163" s="161" t="s">
        <v>64</v>
      </c>
      <c r="C163" s="161"/>
      <c r="D163" s="41"/>
      <c r="E163" s="41">
        <v>3</v>
      </c>
      <c r="F163" s="41">
        <v>2</v>
      </c>
      <c r="G163" s="41">
        <v>8</v>
      </c>
      <c r="H163" s="85"/>
      <c r="I163" s="85"/>
    </row>
    <row r="164" spans="1:9" ht="27.75" customHeight="1">
      <c r="A164" s="41" t="s">
        <v>305</v>
      </c>
      <c r="B164" s="162" t="s">
        <v>306</v>
      </c>
      <c r="C164" s="162"/>
      <c r="D164" s="41"/>
      <c r="E164" s="41">
        <v>3</v>
      </c>
      <c r="F164" s="41">
        <v>2</v>
      </c>
      <c r="G164" s="41">
        <v>9</v>
      </c>
      <c r="H164" s="82"/>
      <c r="I164" s="160"/>
    </row>
    <row r="165" spans="1:9" ht="33" customHeight="1">
      <c r="A165" s="41"/>
      <c r="B165" s="161" t="s">
        <v>65</v>
      </c>
      <c r="C165" s="161"/>
      <c r="D165" s="41"/>
      <c r="E165" s="41">
        <v>3</v>
      </c>
      <c r="F165" s="41">
        <v>3</v>
      </c>
      <c r="G165" s="41">
        <v>0</v>
      </c>
      <c r="H165" s="82"/>
      <c r="I165" s="160"/>
    </row>
    <row r="166" spans="1:9" ht="27.75" customHeight="1">
      <c r="A166" s="41"/>
      <c r="B166" s="161" t="s">
        <v>66</v>
      </c>
      <c r="C166" s="161"/>
      <c r="D166" s="41"/>
      <c r="E166" s="41">
        <v>3</v>
      </c>
      <c r="F166" s="41">
        <v>3</v>
      </c>
      <c r="G166" s="41">
        <v>1</v>
      </c>
      <c r="H166" s="82"/>
      <c r="I166" s="160"/>
    </row>
    <row r="167" spans="1:9">
      <c r="A167" s="45"/>
      <c r="B167" s="46"/>
      <c r="C167" s="46"/>
      <c r="D167" s="45"/>
      <c r="E167" s="45"/>
      <c r="F167" s="45"/>
      <c r="G167" s="45"/>
      <c r="H167" s="84"/>
      <c r="I167" s="84"/>
    </row>
    <row r="168" spans="1:9" ht="27.75" customHeight="1">
      <c r="A168" s="41"/>
      <c r="B168" s="161" t="s">
        <v>67</v>
      </c>
      <c r="C168" s="161"/>
      <c r="D168" s="41"/>
      <c r="E168" s="41">
        <v>3</v>
      </c>
      <c r="F168" s="41">
        <v>3</v>
      </c>
      <c r="G168" s="41">
        <v>2</v>
      </c>
      <c r="H168" s="82"/>
      <c r="I168" s="160"/>
    </row>
    <row r="169" spans="1:9" ht="28.5" customHeight="1">
      <c r="A169" s="41"/>
      <c r="B169" s="161" t="s">
        <v>68</v>
      </c>
      <c r="C169" s="161"/>
      <c r="D169" s="41"/>
      <c r="E169" s="41">
        <v>3</v>
      </c>
      <c r="F169" s="41">
        <v>3</v>
      </c>
      <c r="G169" s="41">
        <v>3</v>
      </c>
      <c r="H169" s="80">
        <f>+H145</f>
        <v>25494.090000000026</v>
      </c>
      <c r="I169" s="159">
        <f>+I145</f>
        <v>4809.5999999999694</v>
      </c>
    </row>
    <row r="170" spans="1:9">
      <c r="A170" s="45"/>
      <c r="B170" s="46"/>
      <c r="C170" s="46"/>
      <c r="D170" s="45"/>
      <c r="E170" s="45"/>
      <c r="F170" s="45"/>
      <c r="G170" s="45"/>
      <c r="H170" s="84"/>
      <c r="I170" s="84"/>
    </row>
    <row r="171" spans="1:9" ht="27.75" customHeight="1">
      <c r="A171" s="41"/>
      <c r="B171" s="162" t="s">
        <v>307</v>
      </c>
      <c r="C171" s="162"/>
      <c r="D171" s="41"/>
      <c r="E171" s="41">
        <v>3</v>
      </c>
      <c r="F171" s="41">
        <v>3</v>
      </c>
      <c r="G171" s="41">
        <v>4</v>
      </c>
      <c r="H171" s="82"/>
      <c r="I171" s="160"/>
    </row>
    <row r="172" spans="1:9">
      <c r="A172" s="41"/>
      <c r="B172" s="162" t="s">
        <v>308</v>
      </c>
      <c r="C172" s="162"/>
      <c r="D172" s="41"/>
      <c r="E172" s="41">
        <v>3</v>
      </c>
      <c r="F172" s="41">
        <v>3</v>
      </c>
      <c r="G172" s="41">
        <v>5</v>
      </c>
      <c r="H172" s="82"/>
      <c r="I172" s="160"/>
    </row>
    <row r="173" spans="1:9" ht="18.75" customHeight="1">
      <c r="A173" s="41"/>
      <c r="B173" s="162" t="s">
        <v>309</v>
      </c>
      <c r="C173" s="162"/>
      <c r="D173" s="41"/>
      <c r="E173" s="41">
        <v>3</v>
      </c>
      <c r="F173" s="41">
        <v>3</v>
      </c>
      <c r="G173" s="41">
        <v>6</v>
      </c>
      <c r="H173" s="82"/>
      <c r="I173" s="160"/>
    </row>
    <row r="174" spans="1:9" ht="30.75" customHeight="1">
      <c r="A174" s="41"/>
      <c r="B174" s="162" t="s">
        <v>310</v>
      </c>
      <c r="C174" s="162"/>
      <c r="D174" s="41"/>
      <c r="E174" s="41">
        <v>3</v>
      </c>
      <c r="F174" s="41">
        <v>3</v>
      </c>
      <c r="G174" s="41">
        <v>7</v>
      </c>
      <c r="H174" s="82"/>
      <c r="I174" s="160"/>
    </row>
    <row r="175" spans="1:9">
      <c r="A175" s="41"/>
      <c r="B175" s="162" t="s">
        <v>308</v>
      </c>
      <c r="C175" s="162"/>
      <c r="D175" s="41"/>
      <c r="E175" s="41">
        <v>3</v>
      </c>
      <c r="F175" s="41">
        <v>3</v>
      </c>
      <c r="G175" s="41">
        <v>8</v>
      </c>
      <c r="H175" s="82"/>
      <c r="I175" s="160"/>
    </row>
    <row r="176" spans="1:9">
      <c r="A176" s="41"/>
      <c r="B176" s="162" t="s">
        <v>309</v>
      </c>
      <c r="C176" s="162"/>
      <c r="D176" s="41"/>
      <c r="E176" s="41">
        <v>3</v>
      </c>
      <c r="F176" s="41">
        <v>3</v>
      </c>
      <c r="G176" s="41">
        <v>9</v>
      </c>
      <c r="H176" s="82"/>
      <c r="I176" s="160"/>
    </row>
    <row r="177" spans="1:9">
      <c r="A177" s="41"/>
      <c r="B177" s="162" t="s">
        <v>311</v>
      </c>
      <c r="C177" s="162"/>
      <c r="D177" s="41"/>
      <c r="E177" s="41">
        <v>3</v>
      </c>
      <c r="F177" s="41">
        <v>4</v>
      </c>
      <c r="G177" s="41">
        <v>0</v>
      </c>
      <c r="H177" s="82"/>
      <c r="I177" s="160"/>
    </row>
    <row r="178" spans="1:9">
      <c r="A178" s="41"/>
      <c r="B178" s="162" t="s">
        <v>312</v>
      </c>
      <c r="C178" s="162"/>
      <c r="D178" s="41"/>
      <c r="E178" s="41">
        <v>3</v>
      </c>
      <c r="F178" s="41">
        <v>4</v>
      </c>
      <c r="G178" s="41">
        <v>1</v>
      </c>
      <c r="H178" s="82"/>
      <c r="I178" s="160"/>
    </row>
    <row r="179" spans="1:9">
      <c r="A179" s="41"/>
      <c r="B179" s="162" t="s">
        <v>313</v>
      </c>
      <c r="C179" s="162"/>
      <c r="D179" s="41"/>
      <c r="E179" s="41">
        <v>3</v>
      </c>
      <c r="F179" s="41">
        <v>4</v>
      </c>
      <c r="G179" s="41">
        <v>2</v>
      </c>
      <c r="H179" s="82"/>
      <c r="I179" s="160"/>
    </row>
    <row r="180" spans="1:9">
      <c r="A180" s="45"/>
      <c r="B180" s="46"/>
      <c r="C180" s="46"/>
      <c r="D180" s="45"/>
      <c r="E180" s="45"/>
      <c r="F180" s="45"/>
      <c r="G180" s="45"/>
      <c r="H180" s="84"/>
      <c r="I180" s="84"/>
    </row>
    <row r="181" spans="1:9">
      <c r="A181" s="41"/>
      <c r="B181" s="162" t="s">
        <v>314</v>
      </c>
      <c r="C181" s="162"/>
      <c r="D181" s="41"/>
      <c r="E181" s="41"/>
      <c r="F181" s="41"/>
      <c r="G181" s="41"/>
      <c r="H181" s="82"/>
      <c r="I181" s="160"/>
    </row>
    <row r="182" spans="1:9" ht="14.25" customHeight="1">
      <c r="A182" s="41"/>
      <c r="B182" s="162" t="s">
        <v>315</v>
      </c>
      <c r="C182" s="162"/>
      <c r="D182" s="41"/>
      <c r="E182" s="41">
        <v>3</v>
      </c>
      <c r="F182" s="41">
        <v>4</v>
      </c>
      <c r="G182" s="41">
        <v>3</v>
      </c>
      <c r="H182" s="82">
        <v>5</v>
      </c>
      <c r="I182" s="160">
        <v>5</v>
      </c>
    </row>
    <row r="183" spans="1:9" ht="16.5" customHeight="1">
      <c r="A183" s="41"/>
      <c r="B183" s="162" t="s">
        <v>316</v>
      </c>
      <c r="C183" s="162"/>
      <c r="D183" s="41"/>
      <c r="E183" s="41">
        <v>3</v>
      </c>
      <c r="F183" s="41">
        <v>4</v>
      </c>
      <c r="G183" s="41">
        <v>4</v>
      </c>
      <c r="H183" s="82">
        <v>5</v>
      </c>
      <c r="I183" s="160">
        <v>5</v>
      </c>
    </row>
    <row r="186" spans="1:9">
      <c r="A186" s="165" t="s">
        <v>658</v>
      </c>
      <c r="B186" s="165"/>
      <c r="D186" s="32"/>
      <c r="E186" s="32"/>
      <c r="F186" s="32"/>
      <c r="G186" s="32"/>
      <c r="I186" s="47" t="s">
        <v>318</v>
      </c>
    </row>
    <row r="187" spans="1:9">
      <c r="A187" s="165" t="s">
        <v>319</v>
      </c>
      <c r="B187" s="165"/>
      <c r="D187" s="32"/>
      <c r="E187" s="32"/>
      <c r="F187" s="32"/>
      <c r="G187" s="32"/>
      <c r="H187" s="47" t="s">
        <v>320</v>
      </c>
      <c r="I187" s="30" t="s">
        <v>321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48:C148"/>
    <mergeCell ref="B149:C149"/>
    <mergeCell ref="I67:I68"/>
    <mergeCell ref="I78:I79"/>
    <mergeCell ref="I124:I125"/>
    <mergeCell ref="I126:I12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zoomScaleNormal="100" workbookViewId="0">
      <selection activeCell="G65" sqref="G65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30" customWidth="1"/>
    <col min="8" max="8" width="15.85546875" style="30" customWidth="1"/>
    <col min="9" max="9" width="15.5703125" style="30" customWidth="1"/>
    <col min="10" max="10" width="21.28515625" style="30" customWidth="1"/>
    <col min="11" max="11" width="9.140625" style="30"/>
    <col min="12" max="12" width="11" style="30" bestFit="1" customWidth="1"/>
    <col min="13" max="13" width="10.42578125" style="30" bestFit="1" customWidth="1"/>
    <col min="14" max="16384" width="9.140625" style="30"/>
  </cols>
  <sheetData>
    <row r="1" spans="1:10" ht="13.5">
      <c r="J1" s="3" t="s">
        <v>109</v>
      </c>
    </row>
    <row r="2" spans="1:10" ht="13.5">
      <c r="A2" s="78"/>
      <c r="B2" s="31"/>
      <c r="J2" s="4" t="s">
        <v>140</v>
      </c>
    </row>
    <row r="3" spans="1:10">
      <c r="A3" s="77" t="s">
        <v>322</v>
      </c>
      <c r="B3" s="232" t="s">
        <v>631</v>
      </c>
      <c r="C3" s="232"/>
      <c r="D3" s="232"/>
      <c r="E3" s="232"/>
      <c r="F3" s="232"/>
      <c r="G3" s="232"/>
      <c r="H3" s="232"/>
      <c r="I3" s="232"/>
      <c r="J3" s="232"/>
    </row>
    <row r="4" spans="1:10">
      <c r="A4" s="77" t="s">
        <v>163</v>
      </c>
      <c r="B4" s="232" t="s">
        <v>632</v>
      </c>
      <c r="C4" s="232"/>
      <c r="D4" s="232"/>
      <c r="E4" s="232"/>
      <c r="F4" s="232"/>
      <c r="G4" s="232"/>
      <c r="H4" s="232"/>
      <c r="I4" s="232"/>
      <c r="J4" s="232"/>
    </row>
    <row r="5" spans="1:10">
      <c r="A5" s="77" t="s">
        <v>164</v>
      </c>
      <c r="B5" s="232"/>
      <c r="C5" s="232"/>
      <c r="D5" s="232"/>
      <c r="E5" s="232"/>
      <c r="F5" s="232"/>
      <c r="G5" s="232"/>
      <c r="H5" s="232"/>
      <c r="I5" s="232"/>
      <c r="J5" s="232"/>
    </row>
    <row r="6" spans="1:10">
      <c r="A6" s="77" t="s">
        <v>165</v>
      </c>
      <c r="B6" s="232"/>
      <c r="C6" s="232"/>
      <c r="D6" s="232"/>
      <c r="E6" s="232"/>
      <c r="F6" s="232"/>
      <c r="G6" s="232"/>
      <c r="H6" s="232"/>
      <c r="I6" s="232"/>
      <c r="J6" s="232"/>
    </row>
    <row r="7" spans="1:10">
      <c r="A7" s="77" t="s">
        <v>166</v>
      </c>
      <c r="B7" s="232"/>
      <c r="C7" s="232"/>
      <c r="D7" s="232"/>
      <c r="E7" s="232"/>
      <c r="F7" s="232"/>
      <c r="G7" s="232"/>
      <c r="H7" s="232"/>
      <c r="I7" s="232"/>
      <c r="J7" s="232"/>
    </row>
    <row r="8" spans="1:10">
      <c r="A8" s="78"/>
      <c r="B8" s="45"/>
      <c r="C8" s="45"/>
      <c r="D8" s="45"/>
      <c r="E8" s="45"/>
      <c r="F8" s="45"/>
      <c r="G8" s="45"/>
      <c r="H8" s="233"/>
      <c r="I8" s="233"/>
    </row>
    <row r="9" spans="1:10">
      <c r="B9" s="45"/>
      <c r="C9" s="45"/>
      <c r="D9" s="45"/>
      <c r="E9" s="45"/>
      <c r="F9" s="45"/>
      <c r="G9" s="45"/>
      <c r="H9" s="233"/>
      <c r="I9" s="233"/>
    </row>
    <row r="11" spans="1:10" ht="14.25" thickBot="1">
      <c r="A11" s="234" t="s">
        <v>139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12.75" customHeight="1" thickTop="1">
      <c r="A12" s="48"/>
      <c r="B12" s="48"/>
      <c r="C12" s="235"/>
      <c r="D12" s="235"/>
      <c r="E12" s="235"/>
      <c r="F12" s="235"/>
      <c r="G12" s="235"/>
      <c r="H12" s="235"/>
      <c r="I12" s="48"/>
      <c r="J12" s="48"/>
    </row>
    <row r="13" spans="1:10">
      <c r="J13" s="30" t="s">
        <v>324</v>
      </c>
    </row>
    <row r="14" spans="1:10" ht="12.75" customHeight="1">
      <c r="A14" s="168" t="s">
        <v>103</v>
      </c>
      <c r="B14" s="195" t="s">
        <v>168</v>
      </c>
      <c r="C14" s="168" t="s">
        <v>169</v>
      </c>
      <c r="D14" s="202" t="s">
        <v>153</v>
      </c>
      <c r="E14" s="238"/>
      <c r="F14" s="239"/>
      <c r="G14" s="202" t="s">
        <v>325</v>
      </c>
      <c r="H14" s="202"/>
      <c r="I14" s="202"/>
      <c r="J14" s="49" t="s">
        <v>325</v>
      </c>
    </row>
    <row r="15" spans="1:10" ht="12.75" customHeight="1">
      <c r="A15" s="169"/>
      <c r="B15" s="197"/>
      <c r="C15" s="236"/>
      <c r="D15" s="209" t="s">
        <v>171</v>
      </c>
      <c r="E15" s="230"/>
      <c r="F15" s="231"/>
      <c r="G15" s="209" t="s">
        <v>326</v>
      </c>
      <c r="H15" s="209"/>
      <c r="I15" s="209"/>
      <c r="J15" s="50" t="s">
        <v>327</v>
      </c>
    </row>
    <row r="16" spans="1:10">
      <c r="A16" s="225"/>
      <c r="B16" s="197"/>
      <c r="C16" s="236"/>
      <c r="D16" s="185"/>
      <c r="E16" s="230"/>
      <c r="F16" s="231"/>
      <c r="G16" s="185"/>
      <c r="H16" s="185"/>
      <c r="I16" s="185"/>
      <c r="J16" s="50" t="s">
        <v>328</v>
      </c>
    </row>
    <row r="17" spans="1:10">
      <c r="A17" s="225"/>
      <c r="B17" s="197"/>
      <c r="C17" s="236"/>
      <c r="D17" s="185"/>
      <c r="E17" s="230"/>
      <c r="F17" s="231"/>
      <c r="G17" s="188"/>
      <c r="H17" s="188"/>
      <c r="I17" s="188"/>
      <c r="J17" s="51"/>
    </row>
    <row r="18" spans="1:10" ht="25.5">
      <c r="A18" s="226"/>
      <c r="B18" s="199"/>
      <c r="C18" s="237"/>
      <c r="D18" s="188"/>
      <c r="E18" s="240"/>
      <c r="F18" s="241"/>
      <c r="G18" s="53" t="s">
        <v>329</v>
      </c>
      <c r="H18" s="40" t="s">
        <v>330</v>
      </c>
      <c r="I18" s="40" t="s">
        <v>331</v>
      </c>
      <c r="J18" s="37"/>
    </row>
    <row r="19" spans="1:10">
      <c r="A19" s="41"/>
      <c r="B19" s="40">
        <v>2</v>
      </c>
      <c r="C19" s="40">
        <v>3</v>
      </c>
      <c r="D19" s="192">
        <v>4</v>
      </c>
      <c r="E19" s="192"/>
      <c r="F19" s="192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141</v>
      </c>
      <c r="C20" s="41"/>
      <c r="D20" s="181"/>
      <c r="E20" s="181"/>
      <c r="F20" s="181"/>
      <c r="G20" s="44"/>
      <c r="H20" s="44"/>
      <c r="I20" s="44"/>
      <c r="J20" s="44"/>
    </row>
    <row r="21" spans="1:10" ht="27" customHeight="1">
      <c r="A21" s="41"/>
      <c r="B21" s="42" t="s">
        <v>69</v>
      </c>
      <c r="C21" s="41"/>
      <c r="D21" s="41">
        <v>0</v>
      </c>
      <c r="E21" s="41">
        <v>0</v>
      </c>
      <c r="F21" s="41">
        <v>1</v>
      </c>
      <c r="G21" s="80">
        <f>+G22+G28+G40</f>
        <v>32651619.814999998</v>
      </c>
      <c r="H21" s="80">
        <f>+H22+H28+H40</f>
        <v>25968668.719999999</v>
      </c>
      <c r="I21" s="80">
        <f>+I22+I28+I40</f>
        <v>6682951.504999999</v>
      </c>
      <c r="J21" s="148">
        <f>+J22+J28+J40</f>
        <v>6997573</v>
      </c>
    </row>
    <row r="22" spans="1:10" ht="12.75" customHeight="1">
      <c r="A22" s="54" t="s">
        <v>332</v>
      </c>
      <c r="B22" s="42" t="s">
        <v>70</v>
      </c>
      <c r="C22" s="41"/>
      <c r="D22" s="41">
        <v>0</v>
      </c>
      <c r="E22" s="41">
        <v>0</v>
      </c>
      <c r="F22" s="41">
        <v>2</v>
      </c>
      <c r="G22" s="80">
        <f>SUM(G23:G27)</f>
        <v>19800</v>
      </c>
      <c r="H22" s="80">
        <f>SUM(H23:H27)</f>
        <v>19800</v>
      </c>
      <c r="I22" s="80">
        <f>SUM(I23:I27)</f>
        <v>0</v>
      </c>
      <c r="J22" s="93">
        <v>0</v>
      </c>
    </row>
    <row r="23" spans="1:10" ht="12.75" customHeight="1">
      <c r="A23" s="54" t="s">
        <v>333</v>
      </c>
      <c r="B23" s="43" t="s">
        <v>334</v>
      </c>
      <c r="C23" s="41"/>
      <c r="D23" s="41">
        <v>0</v>
      </c>
      <c r="E23" s="41">
        <v>0</v>
      </c>
      <c r="F23" s="41">
        <v>3</v>
      </c>
      <c r="G23" s="81"/>
      <c r="H23" s="81"/>
      <c r="I23" s="81"/>
      <c r="J23" s="89"/>
    </row>
    <row r="24" spans="1:10" ht="12.75" customHeight="1">
      <c r="A24" s="54" t="s">
        <v>335</v>
      </c>
      <c r="B24" s="43" t="s">
        <v>336</v>
      </c>
      <c r="C24" s="41"/>
      <c r="D24" s="41">
        <v>0</v>
      </c>
      <c r="E24" s="41">
        <v>0</v>
      </c>
      <c r="F24" s="41">
        <v>4</v>
      </c>
      <c r="G24" s="81"/>
      <c r="H24" s="81"/>
      <c r="I24" s="81"/>
      <c r="J24" s="89"/>
    </row>
    <row r="25" spans="1:10">
      <c r="A25" s="54" t="s">
        <v>337</v>
      </c>
      <c r="B25" s="43" t="s">
        <v>338</v>
      </c>
      <c r="C25" s="41"/>
      <c r="D25" s="41">
        <v>0</v>
      </c>
      <c r="E25" s="41">
        <v>0</v>
      </c>
      <c r="F25" s="41">
        <v>5</v>
      </c>
      <c r="G25" s="81"/>
      <c r="H25" s="81"/>
      <c r="I25" s="81"/>
      <c r="J25" s="89"/>
    </row>
    <row r="26" spans="1:10" ht="12.75" customHeight="1">
      <c r="A26" s="41" t="s">
        <v>339</v>
      </c>
      <c r="B26" s="43" t="s">
        <v>340</v>
      </c>
      <c r="C26" s="41"/>
      <c r="D26" s="41">
        <v>0</v>
      </c>
      <c r="E26" s="41">
        <v>0</v>
      </c>
      <c r="F26" s="41">
        <v>6</v>
      </c>
      <c r="G26" s="81">
        <v>19800</v>
      </c>
      <c r="H26" s="81">
        <v>19800</v>
      </c>
      <c r="I26" s="81">
        <f>+G26-H26</f>
        <v>0</v>
      </c>
      <c r="J26" s="89">
        <v>0</v>
      </c>
    </row>
    <row r="27" spans="1:10" ht="12.75" customHeight="1">
      <c r="A27" s="41" t="s">
        <v>341</v>
      </c>
      <c r="B27" s="43" t="s">
        <v>342</v>
      </c>
      <c r="C27" s="41"/>
      <c r="D27" s="41">
        <v>0</v>
      </c>
      <c r="E27" s="41">
        <v>0</v>
      </c>
      <c r="F27" s="41">
        <v>7</v>
      </c>
      <c r="G27" s="81"/>
      <c r="H27" s="81"/>
      <c r="I27" s="81"/>
      <c r="J27" s="89"/>
    </row>
    <row r="28" spans="1:10" ht="12.75" customHeight="1">
      <c r="A28" s="54" t="s">
        <v>343</v>
      </c>
      <c r="B28" s="42" t="s">
        <v>71</v>
      </c>
      <c r="C28" s="41"/>
      <c r="D28" s="41">
        <v>0</v>
      </c>
      <c r="E28" s="41">
        <v>0</v>
      </c>
      <c r="F28" s="41">
        <v>8</v>
      </c>
      <c r="G28" s="80">
        <f>SUM(G29:G33)</f>
        <v>32629494.814999998</v>
      </c>
      <c r="H28" s="80">
        <f>SUM(H29:H33)</f>
        <v>25948868.719999999</v>
      </c>
      <c r="I28" s="80">
        <f>SUM(I29:I33)</f>
        <v>6680626.504999999</v>
      </c>
      <c r="J28" s="148">
        <f>SUM(J29:J33)</f>
        <v>6995248</v>
      </c>
    </row>
    <row r="29" spans="1:10">
      <c r="A29" s="54" t="s">
        <v>344</v>
      </c>
      <c r="B29" s="43" t="s">
        <v>345</v>
      </c>
      <c r="C29" s="41"/>
      <c r="D29" s="41">
        <v>0</v>
      </c>
      <c r="E29" s="41">
        <v>0</v>
      </c>
      <c r="F29" s="41">
        <v>9</v>
      </c>
      <c r="G29" s="81">
        <v>1293276.72</v>
      </c>
      <c r="H29" s="81"/>
      <c r="I29" s="81">
        <f>+G29-H29</f>
        <v>1293276.72</v>
      </c>
      <c r="J29" s="89">
        <v>1293277</v>
      </c>
    </row>
    <row r="30" spans="1:10" ht="12.75" customHeight="1">
      <c r="A30" s="54" t="s">
        <v>346</v>
      </c>
      <c r="B30" s="43" t="s">
        <v>347</v>
      </c>
      <c r="C30" s="41"/>
      <c r="D30" s="41">
        <v>0</v>
      </c>
      <c r="E30" s="41">
        <v>1</v>
      </c>
      <c r="F30" s="41">
        <v>0</v>
      </c>
      <c r="G30" s="81">
        <v>23986104</v>
      </c>
      <c r="H30" s="81">
        <v>18804679.699999999</v>
      </c>
      <c r="I30" s="81">
        <v>5181424.71</v>
      </c>
      <c r="J30" s="89">
        <v>5458462</v>
      </c>
    </row>
    <row r="31" spans="1:10" ht="12.75" customHeight="1">
      <c r="A31" s="41" t="s">
        <v>348</v>
      </c>
      <c r="B31" s="43" t="s">
        <v>349</v>
      </c>
      <c r="C31" s="41"/>
      <c r="D31" s="41">
        <v>0</v>
      </c>
      <c r="E31" s="41">
        <v>1</v>
      </c>
      <c r="F31" s="41">
        <v>1</v>
      </c>
      <c r="G31" s="81">
        <v>7344726.9500000002</v>
      </c>
      <c r="H31" s="81">
        <v>7143406.2699999996</v>
      </c>
      <c r="I31" s="81">
        <v>201320.68</v>
      </c>
      <c r="J31" s="89">
        <v>243509</v>
      </c>
    </row>
    <row r="32" spans="1:10" ht="12.75" customHeight="1">
      <c r="A32" s="54" t="s">
        <v>350</v>
      </c>
      <c r="B32" s="43" t="s">
        <v>351</v>
      </c>
      <c r="C32" s="41"/>
      <c r="D32" s="41">
        <v>0</v>
      </c>
      <c r="E32" s="41">
        <v>1</v>
      </c>
      <c r="F32" s="41">
        <v>2</v>
      </c>
      <c r="G32" s="81"/>
      <c r="H32" s="81"/>
      <c r="I32" s="81"/>
      <c r="J32" s="89"/>
    </row>
    <row r="33" spans="1:10" ht="15.75" customHeight="1">
      <c r="A33" s="41" t="s">
        <v>352</v>
      </c>
      <c r="B33" s="43" t="s">
        <v>353</v>
      </c>
      <c r="C33" s="41"/>
      <c r="D33" s="41">
        <v>0</v>
      </c>
      <c r="E33" s="41">
        <v>1</v>
      </c>
      <c r="F33" s="41">
        <v>3</v>
      </c>
      <c r="G33" s="81">
        <v>5387.1450000000004</v>
      </c>
      <c r="H33" s="81">
        <v>782.75</v>
      </c>
      <c r="I33" s="81">
        <f>+G33-H33</f>
        <v>4604.3950000000004</v>
      </c>
      <c r="J33" s="89"/>
    </row>
    <row r="34" spans="1:10" ht="12.75" customHeight="1">
      <c r="A34" s="54" t="s">
        <v>354</v>
      </c>
      <c r="B34" s="42" t="s">
        <v>355</v>
      </c>
      <c r="C34" s="41"/>
      <c r="D34" s="41">
        <v>0</v>
      </c>
      <c r="E34" s="41">
        <v>1</v>
      </c>
      <c r="F34" s="41">
        <v>4</v>
      </c>
      <c r="G34" s="80"/>
      <c r="H34" s="80"/>
      <c r="I34" s="80"/>
      <c r="J34" s="93"/>
    </row>
    <row r="35" spans="1:10" ht="12.75" customHeight="1">
      <c r="A35" s="54" t="s">
        <v>356</v>
      </c>
      <c r="B35" s="42" t="s">
        <v>72</v>
      </c>
      <c r="C35" s="41"/>
      <c r="D35" s="41">
        <v>0</v>
      </c>
      <c r="E35" s="41">
        <v>1</v>
      </c>
      <c r="F35" s="41">
        <v>5</v>
      </c>
      <c r="G35" s="80"/>
      <c r="H35" s="80"/>
      <c r="I35" s="80"/>
      <c r="J35" s="93"/>
    </row>
    <row r="36" spans="1:10">
      <c r="A36" s="54" t="s">
        <v>357</v>
      </c>
      <c r="B36" s="43" t="s">
        <v>358</v>
      </c>
      <c r="C36" s="41"/>
      <c r="D36" s="41">
        <v>0</v>
      </c>
      <c r="E36" s="41">
        <v>1</v>
      </c>
      <c r="F36" s="41">
        <v>6</v>
      </c>
      <c r="G36" s="81"/>
      <c r="H36" s="81"/>
      <c r="I36" s="81"/>
      <c r="J36" s="89"/>
    </row>
    <row r="37" spans="1:10" ht="12.75" customHeight="1">
      <c r="A37" s="54" t="s">
        <v>359</v>
      </c>
      <c r="B37" s="43" t="s">
        <v>360</v>
      </c>
      <c r="C37" s="41"/>
      <c r="D37" s="41">
        <v>0</v>
      </c>
      <c r="E37" s="41">
        <v>1</v>
      </c>
      <c r="F37" s="41">
        <v>7</v>
      </c>
      <c r="G37" s="81"/>
      <c r="H37" s="81"/>
      <c r="I37" s="81"/>
      <c r="J37" s="89"/>
    </row>
    <row r="38" spans="1:10">
      <c r="A38" s="54" t="s">
        <v>361</v>
      </c>
      <c r="B38" s="43" t="s">
        <v>362</v>
      </c>
      <c r="C38" s="41"/>
      <c r="D38" s="41">
        <v>0</v>
      </c>
      <c r="E38" s="41">
        <v>1</v>
      </c>
      <c r="F38" s="41">
        <v>8</v>
      </c>
      <c r="G38" s="81"/>
      <c r="H38" s="81"/>
      <c r="I38" s="81"/>
      <c r="J38" s="89"/>
    </row>
    <row r="39" spans="1:10" ht="12.75" customHeight="1">
      <c r="A39" s="41" t="s">
        <v>363</v>
      </c>
      <c r="B39" s="43" t="s">
        <v>364</v>
      </c>
      <c r="C39" s="41"/>
      <c r="D39" s="41">
        <v>0</v>
      </c>
      <c r="E39" s="41">
        <v>1</v>
      </c>
      <c r="F39" s="41">
        <v>9</v>
      </c>
      <c r="G39" s="81"/>
      <c r="H39" s="81"/>
      <c r="I39" s="81"/>
      <c r="J39" s="89"/>
    </row>
    <row r="40" spans="1:10" ht="12.75" customHeight="1">
      <c r="A40" s="54" t="s">
        <v>365</v>
      </c>
      <c r="B40" s="42" t="s">
        <v>366</v>
      </c>
      <c r="C40" s="41"/>
      <c r="D40" s="41">
        <v>0</v>
      </c>
      <c r="E40" s="41">
        <v>2</v>
      </c>
      <c r="F40" s="41">
        <v>0</v>
      </c>
      <c r="G40" s="80">
        <v>2325</v>
      </c>
      <c r="H40" s="80"/>
      <c r="I40" s="80">
        <f>+G40-H40</f>
        <v>2325</v>
      </c>
      <c r="J40" s="93">
        <v>2325</v>
      </c>
    </row>
    <row r="41" spans="1:10" ht="12.75" customHeight="1">
      <c r="A41" s="54" t="s">
        <v>367</v>
      </c>
      <c r="B41" s="42" t="s">
        <v>73</v>
      </c>
      <c r="C41" s="41"/>
      <c r="D41" s="41">
        <v>0</v>
      </c>
      <c r="E41" s="41">
        <v>2</v>
      </c>
      <c r="F41" s="41">
        <v>1</v>
      </c>
      <c r="G41" s="80"/>
      <c r="H41" s="80"/>
      <c r="I41" s="80"/>
      <c r="J41" s="93"/>
    </row>
    <row r="42" spans="1:10" ht="12.75" customHeight="1">
      <c r="A42" s="54" t="s">
        <v>368</v>
      </c>
      <c r="B42" s="43" t="s">
        <v>369</v>
      </c>
      <c r="C42" s="41"/>
      <c r="D42" s="41">
        <v>0</v>
      </c>
      <c r="E42" s="41">
        <v>2</v>
      </c>
      <c r="F42" s="41">
        <v>2</v>
      </c>
      <c r="G42" s="81"/>
      <c r="H42" s="81"/>
      <c r="I42" s="81"/>
      <c r="J42" s="89"/>
    </row>
    <row r="43" spans="1:10" ht="12.75" customHeight="1">
      <c r="A43" s="54" t="s">
        <v>370</v>
      </c>
      <c r="B43" s="43" t="s">
        <v>371</v>
      </c>
      <c r="C43" s="41"/>
      <c r="D43" s="41">
        <v>0</v>
      </c>
      <c r="E43" s="41">
        <v>2</v>
      </c>
      <c r="F43" s="41">
        <v>3</v>
      </c>
      <c r="G43" s="81"/>
      <c r="H43" s="81"/>
      <c r="I43" s="81"/>
      <c r="J43" s="89"/>
    </row>
    <row r="44" spans="1:10" ht="12.75" customHeight="1">
      <c r="A44" s="54" t="s">
        <v>372</v>
      </c>
      <c r="B44" s="43" t="s">
        <v>373</v>
      </c>
      <c r="C44" s="41"/>
      <c r="D44" s="41">
        <v>0</v>
      </c>
      <c r="E44" s="41">
        <v>2</v>
      </c>
      <c r="F44" s="41">
        <v>4</v>
      </c>
      <c r="G44" s="81"/>
      <c r="H44" s="81"/>
      <c r="I44" s="81"/>
      <c r="J44" s="89"/>
    </row>
    <row r="45" spans="1:10" ht="12.75" customHeight="1">
      <c r="A45" s="54" t="s">
        <v>374</v>
      </c>
      <c r="B45" s="43" t="s">
        <v>375</v>
      </c>
      <c r="C45" s="41"/>
      <c r="D45" s="41">
        <v>0</v>
      </c>
      <c r="E45" s="41">
        <v>2</v>
      </c>
      <c r="F45" s="41">
        <v>5</v>
      </c>
      <c r="G45" s="81"/>
      <c r="H45" s="81"/>
      <c r="I45" s="81"/>
      <c r="J45" s="89"/>
    </row>
    <row r="46" spans="1:10" ht="12.75" customHeight="1">
      <c r="A46" s="54" t="s">
        <v>376</v>
      </c>
      <c r="B46" s="43" t="s">
        <v>377</v>
      </c>
      <c r="C46" s="41"/>
      <c r="D46" s="41">
        <v>0</v>
      </c>
      <c r="E46" s="41">
        <v>2</v>
      </c>
      <c r="F46" s="41">
        <v>6</v>
      </c>
      <c r="G46" s="81"/>
      <c r="H46" s="81"/>
      <c r="I46" s="81"/>
      <c r="J46" s="89"/>
    </row>
    <row r="47" spans="1:10" ht="12.75" customHeight="1">
      <c r="A47" s="54" t="s">
        <v>378</v>
      </c>
      <c r="B47" s="43" t="s">
        <v>379</v>
      </c>
      <c r="C47" s="41"/>
      <c r="D47" s="41">
        <v>0</v>
      </c>
      <c r="E47" s="41">
        <v>2</v>
      </c>
      <c r="F47" s="41">
        <v>7</v>
      </c>
      <c r="G47" s="81"/>
      <c r="H47" s="81"/>
      <c r="I47" s="81"/>
      <c r="J47" s="89"/>
    </row>
    <row r="48" spans="1:10" ht="12.75" customHeight="1">
      <c r="A48" s="54" t="s">
        <v>380</v>
      </c>
      <c r="B48" s="43" t="s">
        <v>381</v>
      </c>
      <c r="C48" s="41"/>
      <c r="D48" s="41">
        <v>0</v>
      </c>
      <c r="E48" s="41">
        <v>2</v>
      </c>
      <c r="F48" s="41">
        <v>8</v>
      </c>
      <c r="G48" s="81"/>
      <c r="H48" s="81"/>
      <c r="I48" s="81"/>
      <c r="J48" s="89"/>
    </row>
    <row r="49" spans="1:10" ht="12.75" customHeight="1">
      <c r="A49" s="54" t="s">
        <v>382</v>
      </c>
      <c r="B49" s="43" t="s">
        <v>383</v>
      </c>
      <c r="C49" s="41"/>
      <c r="D49" s="41">
        <v>0</v>
      </c>
      <c r="E49" s="41">
        <v>2</v>
      </c>
      <c r="F49" s="41">
        <v>9</v>
      </c>
      <c r="G49" s="81"/>
      <c r="H49" s="81"/>
      <c r="I49" s="81"/>
      <c r="J49" s="89"/>
    </row>
    <row r="50" spans="1:10" ht="12.75" customHeight="1">
      <c r="A50" s="54" t="s">
        <v>384</v>
      </c>
      <c r="B50" s="42" t="s">
        <v>74</v>
      </c>
      <c r="C50" s="41"/>
      <c r="D50" s="41">
        <v>0</v>
      </c>
      <c r="E50" s="41">
        <v>3</v>
      </c>
      <c r="F50" s="41">
        <v>0</v>
      </c>
      <c r="G50" s="80"/>
      <c r="H50" s="80"/>
      <c r="I50" s="80"/>
      <c r="J50" s="93"/>
    </row>
    <row r="51" spans="1:10" ht="12.75" customHeight="1">
      <c r="A51" s="54" t="s">
        <v>385</v>
      </c>
      <c r="B51" s="43" t="s">
        <v>386</v>
      </c>
      <c r="C51" s="41"/>
      <c r="D51" s="41">
        <v>0</v>
      </c>
      <c r="E51" s="41">
        <v>3</v>
      </c>
      <c r="F51" s="41">
        <v>1</v>
      </c>
      <c r="G51" s="81"/>
      <c r="H51" s="81"/>
      <c r="I51" s="81"/>
      <c r="J51" s="89"/>
    </row>
    <row r="52" spans="1:10" ht="12.75" customHeight="1">
      <c r="A52" s="41" t="s">
        <v>387</v>
      </c>
      <c r="B52" s="43" t="s">
        <v>388</v>
      </c>
      <c r="C52" s="41"/>
      <c r="D52" s="41">
        <v>0</v>
      </c>
      <c r="E52" s="41">
        <v>3</v>
      </c>
      <c r="F52" s="41">
        <v>2</v>
      </c>
      <c r="G52" s="81"/>
      <c r="H52" s="81"/>
      <c r="I52" s="81"/>
      <c r="J52" s="89"/>
    </row>
    <row r="53" spans="1:10" ht="12.75" customHeight="1">
      <c r="A53" s="41" t="s">
        <v>389</v>
      </c>
      <c r="B53" s="42" t="s">
        <v>75</v>
      </c>
      <c r="C53" s="41"/>
      <c r="D53" s="41">
        <v>0</v>
      </c>
      <c r="E53" s="41">
        <v>3</v>
      </c>
      <c r="F53" s="41">
        <v>3</v>
      </c>
      <c r="G53" s="80"/>
      <c r="H53" s="80"/>
      <c r="I53" s="80"/>
      <c r="J53" s="93"/>
    </row>
    <row r="54" spans="1:10" ht="12.75" customHeight="1">
      <c r="A54" s="54" t="s">
        <v>390</v>
      </c>
      <c r="B54" s="42" t="s">
        <v>391</v>
      </c>
      <c r="C54" s="41"/>
      <c r="D54" s="41">
        <v>0</v>
      </c>
      <c r="E54" s="41">
        <v>3</v>
      </c>
      <c r="F54" s="41">
        <v>4</v>
      </c>
      <c r="G54" s="87"/>
      <c r="H54" s="87"/>
      <c r="I54" s="87"/>
      <c r="J54" s="87"/>
    </row>
    <row r="55" spans="1:10" ht="12.75" customHeight="1">
      <c r="A55" s="41"/>
      <c r="B55" s="42" t="s">
        <v>76</v>
      </c>
      <c r="C55" s="41"/>
      <c r="D55" s="41">
        <v>0</v>
      </c>
      <c r="E55" s="41">
        <v>3</v>
      </c>
      <c r="F55" s="41">
        <v>5</v>
      </c>
      <c r="G55" s="80">
        <f>G56+G63</f>
        <v>100162.27</v>
      </c>
      <c r="H55" s="80">
        <f>H56+H63</f>
        <v>0</v>
      </c>
      <c r="I55" s="155">
        <f>I56+I63</f>
        <v>100162.27</v>
      </c>
      <c r="J55" s="148">
        <f>J56+J63</f>
        <v>194931</v>
      </c>
    </row>
    <row r="56" spans="1:10" ht="12.75" customHeight="1">
      <c r="A56" s="41" t="s">
        <v>392</v>
      </c>
      <c r="B56" s="42" t="s">
        <v>77</v>
      </c>
      <c r="C56" s="41"/>
      <c r="D56" s="41">
        <v>0</v>
      </c>
      <c r="E56" s="41">
        <v>3</v>
      </c>
      <c r="F56" s="41">
        <v>6</v>
      </c>
      <c r="G56" s="80">
        <f>SUM(G57:G62)</f>
        <v>0</v>
      </c>
      <c r="H56" s="80">
        <f>SUM(H57:H62)</f>
        <v>0</v>
      </c>
      <c r="I56" s="80">
        <f>+G56-H56</f>
        <v>0</v>
      </c>
      <c r="J56" s="93">
        <f>SUM(J57:J62)</f>
        <v>0</v>
      </c>
    </row>
    <row r="57" spans="1:10" ht="12.75" customHeight="1">
      <c r="A57" s="41">
        <v>10</v>
      </c>
      <c r="B57" s="43" t="s">
        <v>393</v>
      </c>
      <c r="C57" s="41"/>
      <c r="D57" s="41">
        <v>0</v>
      </c>
      <c r="E57" s="41">
        <v>3</v>
      </c>
      <c r="F57" s="41">
        <v>7</v>
      </c>
      <c r="G57" s="81"/>
      <c r="H57" s="81"/>
      <c r="I57" s="86">
        <f>+G57-H57</f>
        <v>0</v>
      </c>
      <c r="J57" s="86"/>
    </row>
    <row r="58" spans="1:10" ht="12.75" customHeight="1">
      <c r="A58" s="41">
        <v>11</v>
      </c>
      <c r="B58" s="43" t="s">
        <v>394</v>
      </c>
      <c r="C58" s="41"/>
      <c r="D58" s="41">
        <v>0</v>
      </c>
      <c r="E58" s="41">
        <v>3</v>
      </c>
      <c r="F58" s="41">
        <v>8</v>
      </c>
      <c r="G58" s="81"/>
      <c r="H58" s="81"/>
      <c r="I58" s="80"/>
      <c r="J58" s="93"/>
    </row>
    <row r="59" spans="1:10" ht="12.75" customHeight="1">
      <c r="A59" s="41">
        <v>12</v>
      </c>
      <c r="B59" s="43" t="s">
        <v>395</v>
      </c>
      <c r="C59" s="41"/>
      <c r="D59" s="41">
        <v>0</v>
      </c>
      <c r="E59" s="41">
        <v>3</v>
      </c>
      <c r="F59" s="41">
        <v>9</v>
      </c>
      <c r="G59" s="81"/>
      <c r="H59" s="81"/>
      <c r="I59" s="80"/>
      <c r="J59" s="93"/>
    </row>
    <row r="60" spans="1:10" ht="13.5">
      <c r="A60" s="41">
        <v>13</v>
      </c>
      <c r="B60" s="43" t="s">
        <v>396</v>
      </c>
      <c r="C60" s="41"/>
      <c r="D60" s="41">
        <v>0</v>
      </c>
      <c r="E60" s="41">
        <v>4</v>
      </c>
      <c r="F60" s="41">
        <v>0</v>
      </c>
      <c r="G60" s="81"/>
      <c r="H60" s="81"/>
      <c r="I60" s="80"/>
      <c r="J60" s="93"/>
    </row>
    <row r="61" spans="1:10" ht="12.75" customHeight="1">
      <c r="A61" s="41">
        <v>14</v>
      </c>
      <c r="B61" s="43" t="s">
        <v>397</v>
      </c>
      <c r="C61" s="41"/>
      <c r="D61" s="41">
        <v>0</v>
      </c>
      <c r="E61" s="41">
        <v>4</v>
      </c>
      <c r="F61" s="41">
        <v>1</v>
      </c>
      <c r="G61" s="81"/>
      <c r="H61" s="81"/>
      <c r="I61" s="80"/>
      <c r="J61" s="93"/>
    </row>
    <row r="62" spans="1:10" ht="13.5">
      <c r="A62" s="41">
        <v>15</v>
      </c>
      <c r="B62" s="43" t="s">
        <v>398</v>
      </c>
      <c r="C62" s="41"/>
      <c r="D62" s="41">
        <v>0</v>
      </c>
      <c r="E62" s="41">
        <v>4</v>
      </c>
      <c r="F62" s="41">
        <v>2</v>
      </c>
      <c r="G62" s="81"/>
      <c r="H62" s="81"/>
      <c r="I62" s="80"/>
      <c r="J62" s="93"/>
    </row>
    <row r="63" spans="1:10" ht="27" customHeight="1">
      <c r="A63" s="41"/>
      <c r="B63" s="42" t="s">
        <v>78</v>
      </c>
      <c r="C63" s="41"/>
      <c r="D63" s="41">
        <v>0</v>
      </c>
      <c r="E63" s="41">
        <v>4</v>
      </c>
      <c r="F63" s="41">
        <v>3</v>
      </c>
      <c r="G63" s="80">
        <f>+G64+G67+G73+G81+G82</f>
        <v>100162.27</v>
      </c>
      <c r="H63" s="80">
        <f t="shared" ref="H63:J63" si="0">+H64+H67+H73+H81+H82</f>
        <v>0</v>
      </c>
      <c r="I63" s="80">
        <f t="shared" si="0"/>
        <v>100162.27</v>
      </c>
      <c r="J63" s="148">
        <f t="shared" si="0"/>
        <v>194931</v>
      </c>
    </row>
    <row r="64" spans="1:10" ht="12.75" customHeight="1">
      <c r="A64" s="41">
        <v>20</v>
      </c>
      <c r="B64" s="43" t="s">
        <v>399</v>
      </c>
      <c r="C64" s="41"/>
      <c r="D64" s="41">
        <v>0</v>
      </c>
      <c r="E64" s="41">
        <v>4</v>
      </c>
      <c r="F64" s="41">
        <v>4</v>
      </c>
      <c r="G64" s="80">
        <f>+G65+G66</f>
        <v>1879.52</v>
      </c>
      <c r="H64" s="80"/>
      <c r="I64" s="80">
        <f>+G64</f>
        <v>1879.52</v>
      </c>
      <c r="J64" s="93">
        <f>+J65+J66</f>
        <v>4931</v>
      </c>
    </row>
    <row r="65" spans="1:10">
      <c r="A65" s="5" t="s">
        <v>400</v>
      </c>
      <c r="B65" s="43" t="s">
        <v>401</v>
      </c>
      <c r="C65" s="41"/>
      <c r="D65" s="41">
        <v>0</v>
      </c>
      <c r="E65" s="41">
        <v>4</v>
      </c>
      <c r="F65" s="41">
        <v>5</v>
      </c>
      <c r="G65" s="81">
        <v>1879.52</v>
      </c>
      <c r="H65" s="81"/>
      <c r="I65" s="81">
        <f>+G65</f>
        <v>1879.52</v>
      </c>
      <c r="J65" s="89">
        <v>4931</v>
      </c>
    </row>
    <row r="66" spans="1:10" ht="12.75" customHeight="1">
      <c r="A66" s="41">
        <v>207</v>
      </c>
      <c r="B66" s="43" t="s">
        <v>402</v>
      </c>
      <c r="C66" s="41"/>
      <c r="D66" s="41">
        <v>0</v>
      </c>
      <c r="E66" s="41">
        <v>4</v>
      </c>
      <c r="F66" s="41">
        <v>6</v>
      </c>
      <c r="G66" s="81"/>
      <c r="H66" s="81"/>
      <c r="I66" s="81"/>
      <c r="J66" s="89"/>
    </row>
    <row r="67" spans="1:10" ht="12.75" customHeight="1">
      <c r="A67" s="41" t="s">
        <v>403</v>
      </c>
      <c r="B67" s="43" t="s">
        <v>404</v>
      </c>
      <c r="C67" s="41"/>
      <c r="D67" s="41">
        <v>0</v>
      </c>
      <c r="E67" s="41">
        <v>4</v>
      </c>
      <c r="F67" s="41">
        <v>7</v>
      </c>
      <c r="G67" s="80">
        <f>SUM(G68:G72)</f>
        <v>97500</v>
      </c>
      <c r="H67" s="80">
        <f t="shared" ref="H67:I67" si="1">SUM(H68:H72)</f>
        <v>0</v>
      </c>
      <c r="I67" s="80">
        <f t="shared" si="1"/>
        <v>97500</v>
      </c>
      <c r="J67" s="148">
        <f>SUM(J68:J72)</f>
        <v>190000</v>
      </c>
    </row>
    <row r="68" spans="1:10" ht="12.75" customHeight="1">
      <c r="A68" s="41">
        <v>210</v>
      </c>
      <c r="B68" s="43" t="s">
        <v>405</v>
      </c>
      <c r="C68" s="41"/>
      <c r="D68" s="41">
        <v>0</v>
      </c>
      <c r="E68" s="41">
        <v>4</v>
      </c>
      <c r="F68" s="41">
        <v>8</v>
      </c>
      <c r="G68" s="81">
        <v>97500</v>
      </c>
      <c r="H68" s="81"/>
      <c r="I68" s="81">
        <f>+G68</f>
        <v>97500</v>
      </c>
      <c r="J68" s="89">
        <v>190000</v>
      </c>
    </row>
    <row r="69" spans="1:10" ht="12.75" customHeight="1">
      <c r="A69" s="41">
        <v>211</v>
      </c>
      <c r="B69" s="43" t="s">
        <v>406</v>
      </c>
      <c r="C69" s="41"/>
      <c r="D69" s="41">
        <v>0</v>
      </c>
      <c r="E69" s="41">
        <v>4</v>
      </c>
      <c r="F69" s="41">
        <v>9</v>
      </c>
      <c r="G69" s="81"/>
      <c r="H69" s="81"/>
      <c r="I69" s="81">
        <f>+G69</f>
        <v>0</v>
      </c>
      <c r="J69" s="89"/>
    </row>
    <row r="70" spans="1:10" ht="12.75" customHeight="1">
      <c r="A70" s="41">
        <v>212</v>
      </c>
      <c r="B70" s="43" t="s">
        <v>407</v>
      </c>
      <c r="C70" s="41"/>
      <c r="D70" s="41">
        <v>0</v>
      </c>
      <c r="E70" s="41">
        <v>5</v>
      </c>
      <c r="F70" s="41">
        <v>0</v>
      </c>
      <c r="G70" s="81"/>
      <c r="H70" s="81"/>
      <c r="I70" s="81">
        <f>+G70</f>
        <v>0</v>
      </c>
      <c r="J70" s="89">
        <v>0</v>
      </c>
    </row>
    <row r="71" spans="1:10" ht="12.75" customHeight="1">
      <c r="A71" s="41">
        <v>22</v>
      </c>
      <c r="B71" s="43" t="s">
        <v>408</v>
      </c>
      <c r="C71" s="41"/>
      <c r="D71" s="41">
        <v>0</v>
      </c>
      <c r="E71" s="41">
        <v>5</v>
      </c>
      <c r="F71" s="41">
        <v>1</v>
      </c>
      <c r="G71" s="81"/>
      <c r="H71" s="81"/>
      <c r="I71" s="81">
        <f>+G71</f>
        <v>0</v>
      </c>
      <c r="J71" s="89">
        <v>0</v>
      </c>
    </row>
    <row r="72" spans="1:10" ht="12.75" customHeight="1">
      <c r="A72" s="41">
        <v>23</v>
      </c>
      <c r="B72" s="43" t="s">
        <v>409</v>
      </c>
      <c r="C72" s="41"/>
      <c r="D72" s="41">
        <v>0</v>
      </c>
      <c r="E72" s="41">
        <v>5</v>
      </c>
      <c r="F72" s="41">
        <v>2</v>
      </c>
      <c r="G72" s="81">
        <v>0</v>
      </c>
      <c r="H72" s="81"/>
      <c r="I72" s="81">
        <f>+G72</f>
        <v>0</v>
      </c>
      <c r="J72" s="89">
        <v>0</v>
      </c>
    </row>
    <row r="73" spans="1:10" ht="12.75" customHeight="1">
      <c r="A73" s="41">
        <v>24</v>
      </c>
      <c r="B73" s="43" t="s">
        <v>410</v>
      </c>
      <c r="C73" s="41"/>
      <c r="D73" s="41">
        <v>0</v>
      </c>
      <c r="E73" s="41">
        <v>5</v>
      </c>
      <c r="F73" s="41">
        <v>3</v>
      </c>
      <c r="G73" s="80">
        <f>+G74+G75+G76+G77+G78+G79+G80</f>
        <v>0</v>
      </c>
      <c r="H73" s="80"/>
      <c r="I73" s="80">
        <f>+I74+I75+I76+I77+I78+I79+I80</f>
        <v>0</v>
      </c>
      <c r="J73" s="93">
        <v>0</v>
      </c>
    </row>
    <row r="74" spans="1:10" ht="12.75" customHeight="1">
      <c r="A74" s="41">
        <v>240</v>
      </c>
      <c r="B74" s="43" t="s">
        <v>411</v>
      </c>
      <c r="C74" s="41"/>
      <c r="D74" s="41">
        <v>0</v>
      </c>
      <c r="E74" s="41">
        <v>5</v>
      </c>
      <c r="F74" s="41">
        <v>4</v>
      </c>
      <c r="G74" s="81"/>
      <c r="H74" s="81"/>
      <c r="I74" s="81">
        <f>+G74</f>
        <v>0</v>
      </c>
      <c r="J74" s="89">
        <v>0</v>
      </c>
    </row>
    <row r="75" spans="1:10" ht="12.75" customHeight="1">
      <c r="A75" s="41">
        <v>241</v>
      </c>
      <c r="B75" s="43" t="s">
        <v>412</v>
      </c>
      <c r="C75" s="41"/>
      <c r="D75" s="41">
        <v>0</v>
      </c>
      <c r="E75" s="41">
        <v>5</v>
      </c>
      <c r="F75" s="41">
        <v>5</v>
      </c>
      <c r="G75" s="81"/>
      <c r="H75" s="81"/>
      <c r="I75" s="81">
        <f t="shared" ref="I75:I80" si="2">+G75</f>
        <v>0</v>
      </c>
      <c r="J75" s="89">
        <v>0</v>
      </c>
    </row>
    <row r="76" spans="1:10" ht="12.75" customHeight="1">
      <c r="A76" s="41">
        <v>242</v>
      </c>
      <c r="B76" s="43" t="s">
        <v>413</v>
      </c>
      <c r="C76" s="41"/>
      <c r="D76" s="41">
        <v>0</v>
      </c>
      <c r="E76" s="41">
        <v>5</v>
      </c>
      <c r="F76" s="41">
        <v>6</v>
      </c>
      <c r="G76" s="81"/>
      <c r="H76" s="81"/>
      <c r="I76" s="81">
        <f t="shared" si="2"/>
        <v>0</v>
      </c>
      <c r="J76" s="89">
        <v>0</v>
      </c>
    </row>
    <row r="77" spans="1:10" ht="12.75" customHeight="1">
      <c r="A77" s="41" t="s">
        <v>414</v>
      </c>
      <c r="B77" s="43" t="s">
        <v>415</v>
      </c>
      <c r="C77" s="41"/>
      <c r="D77" s="41">
        <v>0</v>
      </c>
      <c r="E77" s="41">
        <v>5</v>
      </c>
      <c r="F77" s="41">
        <v>7</v>
      </c>
      <c r="G77" s="81">
        <v>0</v>
      </c>
      <c r="H77" s="81"/>
      <c r="I77" s="81">
        <f t="shared" si="2"/>
        <v>0</v>
      </c>
      <c r="J77" s="89">
        <v>0</v>
      </c>
    </row>
    <row r="78" spans="1:10" ht="12.75" customHeight="1">
      <c r="A78" s="41">
        <v>245</v>
      </c>
      <c r="B78" s="43" t="s">
        <v>416</v>
      </c>
      <c r="C78" s="41"/>
      <c r="D78" s="41">
        <v>0</v>
      </c>
      <c r="E78" s="41">
        <v>5</v>
      </c>
      <c r="F78" s="41">
        <v>8</v>
      </c>
      <c r="G78" s="81"/>
      <c r="H78" s="81"/>
      <c r="I78" s="81">
        <f t="shared" si="2"/>
        <v>0</v>
      </c>
      <c r="J78" s="89">
        <v>0</v>
      </c>
    </row>
    <row r="79" spans="1:10" ht="12.75" customHeight="1">
      <c r="A79" s="41">
        <v>246</v>
      </c>
      <c r="B79" s="43" t="s">
        <v>417</v>
      </c>
      <c r="C79" s="41"/>
      <c r="D79" s="41">
        <v>0</v>
      </c>
      <c r="E79" s="41">
        <v>5</v>
      </c>
      <c r="F79" s="41">
        <v>9</v>
      </c>
      <c r="G79" s="81"/>
      <c r="H79" s="81"/>
      <c r="I79" s="81">
        <f t="shared" si="2"/>
        <v>0</v>
      </c>
      <c r="J79" s="89">
        <v>0</v>
      </c>
    </row>
    <row r="80" spans="1:10" ht="12.75" customHeight="1">
      <c r="A80" s="41">
        <v>248</v>
      </c>
      <c r="B80" s="43" t="s">
        <v>418</v>
      </c>
      <c r="C80" s="41"/>
      <c r="D80" s="41">
        <v>0</v>
      </c>
      <c r="E80" s="41">
        <v>6</v>
      </c>
      <c r="F80" s="41">
        <v>0</v>
      </c>
      <c r="G80" s="81">
        <v>0</v>
      </c>
      <c r="H80" s="81"/>
      <c r="I80" s="81">
        <f t="shared" si="2"/>
        <v>0</v>
      </c>
      <c r="J80" s="89">
        <v>0</v>
      </c>
    </row>
    <row r="81" spans="1:12" ht="12.75" customHeight="1">
      <c r="A81" s="41">
        <v>27</v>
      </c>
      <c r="B81" s="43" t="s">
        <v>419</v>
      </c>
      <c r="C81" s="41"/>
      <c r="D81" s="41">
        <v>0</v>
      </c>
      <c r="E81" s="41">
        <v>6</v>
      </c>
      <c r="F81" s="41">
        <v>1</v>
      </c>
      <c r="G81" s="80">
        <v>782.75</v>
      </c>
      <c r="H81" s="80"/>
      <c r="I81" s="80">
        <f>+G81</f>
        <v>782.75</v>
      </c>
      <c r="J81" s="93"/>
    </row>
    <row r="82" spans="1:12" ht="12.75" customHeight="1">
      <c r="A82" s="41" t="s">
        <v>420</v>
      </c>
      <c r="B82" s="43" t="s">
        <v>421</v>
      </c>
      <c r="C82" s="41"/>
      <c r="D82" s="41">
        <v>0</v>
      </c>
      <c r="E82" s="41">
        <v>6</v>
      </c>
      <c r="F82" s="41">
        <v>2</v>
      </c>
      <c r="G82" s="80">
        <v>0</v>
      </c>
      <c r="H82" s="80"/>
      <c r="I82" s="80">
        <f>+G82</f>
        <v>0</v>
      </c>
      <c r="J82" s="93"/>
    </row>
    <row r="83" spans="1:12" ht="12.75" customHeight="1">
      <c r="A83" s="41">
        <v>288</v>
      </c>
      <c r="B83" s="42" t="s">
        <v>422</v>
      </c>
      <c r="C83" s="41"/>
      <c r="D83" s="41">
        <v>0</v>
      </c>
      <c r="E83" s="41">
        <v>6</v>
      </c>
      <c r="F83" s="41">
        <v>3</v>
      </c>
      <c r="G83" s="87"/>
      <c r="H83" s="87"/>
      <c r="I83" s="87"/>
      <c r="J83" s="87"/>
    </row>
    <row r="84" spans="1:12" ht="12.75" customHeight="1">
      <c r="A84" s="41">
        <v>290</v>
      </c>
      <c r="B84" s="42" t="s">
        <v>423</v>
      </c>
      <c r="C84" s="41"/>
      <c r="D84" s="41">
        <v>0</v>
      </c>
      <c r="E84" s="41">
        <v>6</v>
      </c>
      <c r="F84" s="41">
        <v>4</v>
      </c>
      <c r="G84" s="98">
        <v>12820478</v>
      </c>
      <c r="H84" s="80"/>
      <c r="I84" s="80">
        <f>+G84</f>
        <v>12820478</v>
      </c>
      <c r="J84" s="93">
        <v>12794984</v>
      </c>
    </row>
    <row r="85" spans="1:12" ht="12.75" customHeight="1">
      <c r="A85" s="41"/>
      <c r="B85" s="42" t="s">
        <v>79</v>
      </c>
      <c r="C85" s="41"/>
      <c r="D85" s="41">
        <v>0</v>
      </c>
      <c r="E85" s="41">
        <v>6</v>
      </c>
      <c r="F85" s="41">
        <v>5</v>
      </c>
      <c r="G85" s="80">
        <f>+G21+G54+G55+G83+G84</f>
        <v>45572260.084999993</v>
      </c>
      <c r="H85" s="80">
        <f>+H21+H54+H55+H83+H84</f>
        <v>25968668.719999999</v>
      </c>
      <c r="I85" s="80">
        <f>+I21+I54+I55+I83+I84</f>
        <v>19603591.774999999</v>
      </c>
      <c r="J85" s="148">
        <f>+J21+J54+J55+J83+J84</f>
        <v>19987488</v>
      </c>
    </row>
    <row r="86" spans="1:12" ht="12.75" customHeight="1">
      <c r="A86" s="41">
        <v>88</v>
      </c>
      <c r="B86" s="43" t="s">
        <v>424</v>
      </c>
      <c r="C86" s="41"/>
      <c r="D86" s="41">
        <v>0</v>
      </c>
      <c r="E86" s="41">
        <v>6</v>
      </c>
      <c r="F86" s="41">
        <v>6</v>
      </c>
      <c r="G86" s="87"/>
      <c r="H86" s="87"/>
      <c r="I86" s="87"/>
      <c r="J86" s="87"/>
    </row>
    <row r="87" spans="1:12" ht="12.75" customHeight="1">
      <c r="A87" s="41"/>
      <c r="B87" s="43" t="s">
        <v>425</v>
      </c>
      <c r="C87" s="41"/>
      <c r="D87" s="41">
        <v>0</v>
      </c>
      <c r="E87" s="41">
        <v>6</v>
      </c>
      <c r="F87" s="41">
        <v>7</v>
      </c>
      <c r="G87" s="80">
        <f>+G85+G86</f>
        <v>45572260.084999993</v>
      </c>
      <c r="H87" s="80">
        <f>+H85+H86</f>
        <v>25968668.719999999</v>
      </c>
      <c r="I87" s="80">
        <f>+I85+I86</f>
        <v>19603591.774999999</v>
      </c>
      <c r="J87" s="148">
        <f>+J85+J86</f>
        <v>19987488</v>
      </c>
      <c r="L87" s="158"/>
    </row>
    <row r="88" spans="1:12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2" ht="13.5">
      <c r="A89" s="41"/>
      <c r="B89" s="55" t="s">
        <v>142</v>
      </c>
      <c r="C89" s="41"/>
      <c r="D89" s="181"/>
      <c r="E89" s="181"/>
      <c r="F89" s="181"/>
      <c r="G89" s="214" t="s">
        <v>492</v>
      </c>
      <c r="H89" s="215"/>
      <c r="I89" s="216"/>
      <c r="J89" s="56" t="s">
        <v>493</v>
      </c>
    </row>
    <row r="90" spans="1:12" ht="13.5">
      <c r="A90" s="57">
        <v>1</v>
      </c>
      <c r="B90" s="57">
        <v>2</v>
      </c>
      <c r="C90" s="57">
        <v>3</v>
      </c>
      <c r="D90" s="214">
        <v>4</v>
      </c>
      <c r="E90" s="217"/>
      <c r="F90" s="218"/>
      <c r="G90" s="214">
        <v>5</v>
      </c>
      <c r="H90" s="217"/>
      <c r="I90" s="218"/>
      <c r="J90" s="56">
        <v>6</v>
      </c>
    </row>
    <row r="91" spans="1:12" ht="26.25">
      <c r="A91" s="41"/>
      <c r="B91" s="55" t="s">
        <v>80</v>
      </c>
      <c r="C91" s="41"/>
      <c r="D91" s="41">
        <v>1</v>
      </c>
      <c r="E91" s="41">
        <v>0</v>
      </c>
      <c r="F91" s="41">
        <v>1</v>
      </c>
      <c r="G91" s="227"/>
      <c r="H91" s="228"/>
      <c r="I91" s="229"/>
      <c r="J91" s="58"/>
    </row>
    <row r="92" spans="1:12" ht="13.5">
      <c r="A92" s="41">
        <v>30</v>
      </c>
      <c r="B92" s="55" t="s">
        <v>81</v>
      </c>
      <c r="C92" s="41"/>
      <c r="D92" s="41">
        <v>1</v>
      </c>
      <c r="E92" s="41">
        <v>0</v>
      </c>
      <c r="F92" s="41">
        <v>2</v>
      </c>
      <c r="G92" s="211">
        <f>SUM(G93:I98)</f>
        <v>12971182</v>
      </c>
      <c r="H92" s="212"/>
      <c r="I92" s="213"/>
      <c r="J92" s="90">
        <f>SUM(J93:L98)</f>
        <v>12971181</v>
      </c>
    </row>
    <row r="93" spans="1:12">
      <c r="A93" s="41">
        <v>300</v>
      </c>
      <c r="B93" s="5" t="s">
        <v>426</v>
      </c>
      <c r="C93" s="41"/>
      <c r="D93" s="41">
        <v>1</v>
      </c>
      <c r="E93" s="41">
        <v>0</v>
      </c>
      <c r="F93" s="41">
        <v>3</v>
      </c>
      <c r="G93" s="219"/>
      <c r="H93" s="220"/>
      <c r="I93" s="221"/>
      <c r="J93" s="91"/>
    </row>
    <row r="94" spans="1:12" ht="25.5">
      <c r="A94" s="41">
        <v>302</v>
      </c>
      <c r="B94" s="5" t="s">
        <v>427</v>
      </c>
      <c r="C94" s="41"/>
      <c r="D94" s="41">
        <v>1</v>
      </c>
      <c r="E94" s="41">
        <v>0</v>
      </c>
      <c r="F94" s="41">
        <v>4</v>
      </c>
      <c r="G94" s="222">
        <v>12971182</v>
      </c>
      <c r="H94" s="223"/>
      <c r="I94" s="224"/>
      <c r="J94" s="91">
        <v>12971181</v>
      </c>
    </row>
    <row r="95" spans="1:12">
      <c r="A95" s="41">
        <v>303</v>
      </c>
      <c r="B95" s="5" t="s">
        <v>428</v>
      </c>
      <c r="C95" s="41"/>
      <c r="D95" s="41">
        <v>1</v>
      </c>
      <c r="E95" s="41">
        <v>0</v>
      </c>
      <c r="F95" s="41">
        <v>5</v>
      </c>
      <c r="G95" s="219"/>
      <c r="H95" s="220"/>
      <c r="I95" s="221"/>
      <c r="J95" s="91"/>
    </row>
    <row r="96" spans="1:12">
      <c r="A96" s="41">
        <v>304</v>
      </c>
      <c r="B96" s="5" t="s">
        <v>429</v>
      </c>
      <c r="C96" s="41"/>
      <c r="D96" s="41">
        <v>1</v>
      </c>
      <c r="E96" s="41">
        <v>0</v>
      </c>
      <c r="F96" s="41">
        <v>6</v>
      </c>
      <c r="G96" s="219"/>
      <c r="H96" s="220"/>
      <c r="I96" s="221"/>
      <c r="J96" s="91"/>
    </row>
    <row r="97" spans="1:13">
      <c r="A97" s="41">
        <v>305</v>
      </c>
      <c r="B97" s="5" t="s">
        <v>430</v>
      </c>
      <c r="C97" s="41"/>
      <c r="D97" s="41">
        <v>1</v>
      </c>
      <c r="E97" s="41">
        <v>0</v>
      </c>
      <c r="F97" s="41">
        <v>7</v>
      </c>
      <c r="G97" s="219"/>
      <c r="H97" s="220"/>
      <c r="I97" s="221"/>
      <c r="J97" s="91"/>
    </row>
    <row r="98" spans="1:13">
      <c r="A98" s="41">
        <v>309</v>
      </c>
      <c r="B98" s="5" t="s">
        <v>431</v>
      </c>
      <c r="C98" s="41"/>
      <c r="D98" s="41">
        <v>1</v>
      </c>
      <c r="E98" s="41">
        <v>0</v>
      </c>
      <c r="F98" s="41">
        <v>8</v>
      </c>
      <c r="G98" s="219"/>
      <c r="H98" s="220"/>
      <c r="I98" s="221"/>
      <c r="J98" s="91"/>
    </row>
    <row r="99" spans="1:13" ht="13.5">
      <c r="A99" s="41">
        <v>31</v>
      </c>
      <c r="B99" s="55" t="s">
        <v>432</v>
      </c>
      <c r="C99" s="41"/>
      <c r="D99" s="41">
        <v>1</v>
      </c>
      <c r="E99" s="41">
        <v>0</v>
      </c>
      <c r="F99" s="41">
        <v>9</v>
      </c>
      <c r="G99" s="211"/>
      <c r="H99" s="212"/>
      <c r="I99" s="213"/>
      <c r="J99" s="91"/>
    </row>
    <row r="100" spans="1:13" ht="13.5">
      <c r="A100" s="41">
        <v>320</v>
      </c>
      <c r="B100" s="55" t="s">
        <v>433</v>
      </c>
      <c r="C100" s="41"/>
      <c r="D100" s="41">
        <v>1</v>
      </c>
      <c r="E100" s="41">
        <v>1</v>
      </c>
      <c r="F100" s="41">
        <v>0</v>
      </c>
      <c r="G100" s="211"/>
      <c r="H100" s="212"/>
      <c r="I100" s="213"/>
      <c r="J100" s="91"/>
    </row>
    <row r="101" spans="1:13" ht="13.5">
      <c r="A101" s="41"/>
      <c r="B101" s="55" t="s">
        <v>82</v>
      </c>
      <c r="C101" s="41"/>
      <c r="D101" s="41">
        <v>1</v>
      </c>
      <c r="E101" s="41">
        <v>1</v>
      </c>
      <c r="F101" s="41">
        <v>1</v>
      </c>
      <c r="G101" s="211">
        <f>+G102+G103</f>
        <v>7414</v>
      </c>
      <c r="H101" s="212"/>
      <c r="I101" s="213"/>
      <c r="J101" s="90">
        <f>+J102+J103</f>
        <v>7414</v>
      </c>
    </row>
    <row r="102" spans="1:13">
      <c r="A102" s="41">
        <v>321</v>
      </c>
      <c r="B102" s="5" t="s">
        <v>434</v>
      </c>
      <c r="C102" s="41"/>
      <c r="D102" s="41">
        <v>1</v>
      </c>
      <c r="E102" s="41">
        <v>1</v>
      </c>
      <c r="F102" s="41">
        <v>2</v>
      </c>
      <c r="G102" s="219"/>
      <c r="H102" s="220"/>
      <c r="I102" s="221"/>
      <c r="J102" s="91"/>
    </row>
    <row r="103" spans="1:13">
      <c r="A103" s="41">
        <v>322</v>
      </c>
      <c r="B103" s="5" t="s">
        <v>435</v>
      </c>
      <c r="C103" s="41"/>
      <c r="D103" s="41">
        <v>1</v>
      </c>
      <c r="E103" s="41">
        <v>1</v>
      </c>
      <c r="F103" s="41">
        <v>3</v>
      </c>
      <c r="G103" s="222">
        <v>7414</v>
      </c>
      <c r="H103" s="223"/>
      <c r="I103" s="224"/>
      <c r="J103" s="91">
        <v>7414</v>
      </c>
    </row>
    <row r="104" spans="1:13" ht="13.5">
      <c r="A104" s="41" t="s">
        <v>436</v>
      </c>
      <c r="B104" s="55" t="s">
        <v>437</v>
      </c>
      <c r="C104" s="41"/>
      <c r="D104" s="41">
        <v>1</v>
      </c>
      <c r="E104" s="41">
        <v>1</v>
      </c>
      <c r="F104" s="41">
        <v>4</v>
      </c>
      <c r="G104" s="211"/>
      <c r="H104" s="212"/>
      <c r="I104" s="213"/>
      <c r="J104" s="91"/>
    </row>
    <row r="105" spans="1:13" ht="13.5">
      <c r="A105" s="41" t="s">
        <v>436</v>
      </c>
      <c r="B105" s="55" t="s">
        <v>438</v>
      </c>
      <c r="C105" s="41"/>
      <c r="D105" s="41">
        <v>1</v>
      </c>
      <c r="E105" s="41">
        <v>1</v>
      </c>
      <c r="F105" s="41">
        <v>5</v>
      </c>
      <c r="G105" s="211"/>
      <c r="H105" s="212"/>
      <c r="I105" s="213"/>
      <c r="J105" s="91"/>
    </row>
    <row r="106" spans="1:13" ht="13.5">
      <c r="A106" s="41" t="s">
        <v>436</v>
      </c>
      <c r="B106" s="55" t="s">
        <v>439</v>
      </c>
      <c r="C106" s="41"/>
      <c r="D106" s="41">
        <v>1</v>
      </c>
      <c r="E106" s="41">
        <v>1</v>
      </c>
      <c r="F106" s="41">
        <v>6</v>
      </c>
      <c r="G106" s="211"/>
      <c r="H106" s="212"/>
      <c r="I106" s="213"/>
      <c r="J106" s="91"/>
    </row>
    <row r="107" spans="1:13" ht="13.5">
      <c r="A107" s="41">
        <v>34</v>
      </c>
      <c r="B107" s="55" t="s">
        <v>83</v>
      </c>
      <c r="C107" s="41"/>
      <c r="D107" s="41">
        <v>1</v>
      </c>
      <c r="E107" s="41">
        <v>1</v>
      </c>
      <c r="F107" s="41">
        <v>7</v>
      </c>
      <c r="G107" s="211">
        <f>+G108+G109+G110+G111</f>
        <v>0</v>
      </c>
      <c r="H107" s="212"/>
      <c r="I107" s="213"/>
      <c r="J107" s="91">
        <v>0</v>
      </c>
    </row>
    <row r="108" spans="1:13">
      <c r="A108" s="41">
        <v>340</v>
      </c>
      <c r="B108" s="5" t="s">
        <v>440</v>
      </c>
      <c r="C108" s="41"/>
      <c r="D108" s="41">
        <v>1</v>
      </c>
      <c r="E108" s="41">
        <v>1</v>
      </c>
      <c r="F108" s="41">
        <v>8</v>
      </c>
      <c r="G108" s="219"/>
      <c r="H108" s="220"/>
      <c r="I108" s="221"/>
      <c r="J108" s="91"/>
    </row>
    <row r="109" spans="1:13">
      <c r="A109" s="41">
        <v>341</v>
      </c>
      <c r="B109" s="5" t="s">
        <v>441</v>
      </c>
      <c r="C109" s="41"/>
      <c r="D109" s="41">
        <v>1</v>
      </c>
      <c r="E109" s="41">
        <v>1</v>
      </c>
      <c r="F109" s="41">
        <v>9</v>
      </c>
      <c r="G109" s="219"/>
      <c r="H109" s="220"/>
      <c r="I109" s="221"/>
      <c r="J109" s="91"/>
    </row>
    <row r="110" spans="1:13">
      <c r="A110" s="41">
        <v>342</v>
      </c>
      <c r="B110" s="5" t="s">
        <v>442</v>
      </c>
      <c r="C110" s="41"/>
      <c r="D110" s="41">
        <v>1</v>
      </c>
      <c r="E110" s="41">
        <v>2</v>
      </c>
      <c r="F110" s="41">
        <v>0</v>
      </c>
      <c r="G110" s="219"/>
      <c r="H110" s="220"/>
      <c r="I110" s="221"/>
      <c r="J110" s="91"/>
      <c r="M110" s="158"/>
    </row>
    <row r="111" spans="1:13">
      <c r="A111" s="41">
        <v>343</v>
      </c>
      <c r="B111" s="5" t="s">
        <v>443</v>
      </c>
      <c r="C111" s="41"/>
      <c r="D111" s="41">
        <v>1</v>
      </c>
      <c r="E111" s="41">
        <v>2</v>
      </c>
      <c r="F111" s="41">
        <v>1</v>
      </c>
      <c r="G111" s="219"/>
      <c r="H111" s="220"/>
      <c r="I111" s="221"/>
      <c r="J111" s="91"/>
    </row>
    <row r="112" spans="1:13" ht="13.5">
      <c r="A112" s="41">
        <v>35</v>
      </c>
      <c r="B112" s="55" t="s">
        <v>84</v>
      </c>
      <c r="C112" s="41"/>
      <c r="D112" s="41">
        <v>1</v>
      </c>
      <c r="E112" s="41">
        <v>2</v>
      </c>
      <c r="F112" s="41">
        <v>2</v>
      </c>
      <c r="G112" s="211">
        <f>+G113+G114+G115+G116</f>
        <v>12794983</v>
      </c>
      <c r="H112" s="212"/>
      <c r="I112" s="213"/>
      <c r="J112" s="90">
        <v>12978594.83</v>
      </c>
      <c r="M112" s="158"/>
    </row>
    <row r="113" spans="1:10">
      <c r="A113" s="41">
        <v>350</v>
      </c>
      <c r="B113" s="5" t="s">
        <v>444</v>
      </c>
      <c r="C113" s="41"/>
      <c r="D113" s="41">
        <v>1</v>
      </c>
      <c r="E113" s="41">
        <v>2</v>
      </c>
      <c r="F113" s="41">
        <v>3</v>
      </c>
      <c r="G113" s="219">
        <v>12769489</v>
      </c>
      <c r="H113" s="220"/>
      <c r="I113" s="221"/>
      <c r="J113" s="91">
        <v>12972931</v>
      </c>
    </row>
    <row r="114" spans="1:10">
      <c r="A114" s="41">
        <v>351</v>
      </c>
      <c r="B114" s="5" t="s">
        <v>445</v>
      </c>
      <c r="C114" s="41"/>
      <c r="D114" s="41">
        <v>1</v>
      </c>
      <c r="E114" s="41">
        <v>2</v>
      </c>
      <c r="F114" s="41">
        <v>4</v>
      </c>
      <c r="G114" s="219">
        <v>25494</v>
      </c>
      <c r="H114" s="220"/>
      <c r="I114" s="221"/>
      <c r="J114" s="91">
        <v>5664</v>
      </c>
    </row>
    <row r="115" spans="1:10">
      <c r="A115" s="41">
        <v>352</v>
      </c>
      <c r="B115" s="5" t="s">
        <v>446</v>
      </c>
      <c r="C115" s="41"/>
      <c r="D115" s="41">
        <v>1</v>
      </c>
      <c r="E115" s="41">
        <v>2</v>
      </c>
      <c r="F115" s="41">
        <v>5</v>
      </c>
      <c r="G115" s="219"/>
      <c r="H115" s="220"/>
      <c r="I115" s="221"/>
      <c r="J115" s="91"/>
    </row>
    <row r="116" spans="1:10">
      <c r="A116" s="41">
        <v>353</v>
      </c>
      <c r="B116" s="5" t="s">
        <v>447</v>
      </c>
      <c r="C116" s="41"/>
      <c r="D116" s="41">
        <v>1</v>
      </c>
      <c r="E116" s="41">
        <v>2</v>
      </c>
      <c r="F116" s="41">
        <v>6</v>
      </c>
      <c r="G116" s="219"/>
      <c r="H116" s="220"/>
      <c r="I116" s="221"/>
      <c r="J116" s="91"/>
    </row>
    <row r="117" spans="1:10" ht="13.5">
      <c r="A117" s="41">
        <v>360</v>
      </c>
      <c r="B117" s="55" t="s">
        <v>448</v>
      </c>
      <c r="C117" s="41"/>
      <c r="D117" s="41">
        <v>1</v>
      </c>
      <c r="E117" s="41">
        <v>2</v>
      </c>
      <c r="F117" s="41">
        <v>7</v>
      </c>
      <c r="G117" s="211"/>
      <c r="H117" s="212"/>
      <c r="I117" s="213"/>
      <c r="J117" s="91"/>
    </row>
    <row r="118" spans="1:10" ht="13.5">
      <c r="A118" s="41" t="s">
        <v>449</v>
      </c>
      <c r="B118" s="55" t="s">
        <v>85</v>
      </c>
      <c r="C118" s="41"/>
      <c r="D118" s="41">
        <v>1</v>
      </c>
      <c r="E118" s="41">
        <v>2</v>
      </c>
      <c r="F118" s="41">
        <v>8</v>
      </c>
      <c r="G118" s="211">
        <f>+G119+G120</f>
        <v>8806</v>
      </c>
      <c r="H118" s="212"/>
      <c r="I118" s="213"/>
      <c r="J118" s="90">
        <f>+J119+J120</f>
        <v>6632</v>
      </c>
    </row>
    <row r="119" spans="1:10">
      <c r="A119" s="41" t="s">
        <v>449</v>
      </c>
      <c r="B119" s="5" t="s">
        <v>450</v>
      </c>
      <c r="C119" s="41"/>
      <c r="D119" s="41">
        <v>1</v>
      </c>
      <c r="E119" s="41">
        <v>2</v>
      </c>
      <c r="F119" s="41">
        <v>9</v>
      </c>
      <c r="G119" s="222">
        <v>8806</v>
      </c>
      <c r="H119" s="223"/>
      <c r="I119" s="224"/>
      <c r="J119" s="91">
        <v>6632</v>
      </c>
    </row>
    <row r="120" spans="1:10">
      <c r="A120" s="41" t="s">
        <v>449</v>
      </c>
      <c r="B120" s="5" t="s">
        <v>451</v>
      </c>
      <c r="C120" s="41"/>
      <c r="D120" s="41">
        <v>1</v>
      </c>
      <c r="E120" s="41">
        <v>3</v>
      </c>
      <c r="F120" s="41">
        <v>0</v>
      </c>
      <c r="G120" s="219"/>
      <c r="H120" s="220"/>
      <c r="I120" s="221"/>
      <c r="J120" s="91"/>
    </row>
    <row r="121" spans="1:10" ht="13.5">
      <c r="A121" s="41"/>
      <c r="B121" s="55" t="s">
        <v>86</v>
      </c>
      <c r="C121" s="41"/>
      <c r="D121" s="41">
        <v>1</v>
      </c>
      <c r="E121" s="41">
        <v>3</v>
      </c>
      <c r="F121" s="41">
        <v>1</v>
      </c>
      <c r="G121" s="211">
        <f>+G122+G123+G124+G125+G126+G127+G128</f>
        <v>19573298.280000001</v>
      </c>
      <c r="H121" s="212"/>
      <c r="I121" s="213"/>
      <c r="J121" s="90">
        <f>+J122+J123+J124+J125+J126+J127+J128</f>
        <v>19947163.780000001</v>
      </c>
    </row>
    <row r="122" spans="1:10">
      <c r="A122" s="41">
        <v>410</v>
      </c>
      <c r="B122" s="5" t="s">
        <v>452</v>
      </c>
      <c r="C122" s="41"/>
      <c r="D122" s="41">
        <v>1</v>
      </c>
      <c r="E122" s="41">
        <v>3</v>
      </c>
      <c r="F122" s="41">
        <v>2</v>
      </c>
      <c r="G122" s="219">
        <v>0</v>
      </c>
      <c r="H122" s="220"/>
      <c r="I122" s="221"/>
      <c r="J122" s="91"/>
    </row>
    <row r="123" spans="1:10">
      <c r="A123" s="41">
        <v>411</v>
      </c>
      <c r="B123" s="5" t="s">
        <v>453</v>
      </c>
      <c r="C123" s="41"/>
      <c r="D123" s="41">
        <v>1</v>
      </c>
      <c r="E123" s="41">
        <v>3</v>
      </c>
      <c r="F123" s="41">
        <v>3</v>
      </c>
      <c r="G123" s="222">
        <v>17980384.780000001</v>
      </c>
      <c r="H123" s="223"/>
      <c r="I123" s="224"/>
      <c r="J123" s="91">
        <v>17980384.780000001</v>
      </c>
    </row>
    <row r="124" spans="1:10">
      <c r="A124" s="41">
        <v>412</v>
      </c>
      <c r="B124" s="5" t="s">
        <v>454</v>
      </c>
      <c r="C124" s="41"/>
      <c r="D124" s="41">
        <v>1</v>
      </c>
      <c r="E124" s="41">
        <v>3</v>
      </c>
      <c r="F124" s="41">
        <v>4</v>
      </c>
      <c r="G124" s="219"/>
      <c r="H124" s="220"/>
      <c r="I124" s="221"/>
      <c r="J124" s="91"/>
    </row>
    <row r="125" spans="1:10">
      <c r="A125" s="41" t="s">
        <v>455</v>
      </c>
      <c r="B125" s="5" t="s">
        <v>456</v>
      </c>
      <c r="C125" s="41"/>
      <c r="D125" s="41">
        <v>1</v>
      </c>
      <c r="E125" s="41">
        <v>3</v>
      </c>
      <c r="F125" s="41">
        <v>5</v>
      </c>
      <c r="G125" s="219">
        <v>0</v>
      </c>
      <c r="H125" s="220"/>
      <c r="I125" s="221"/>
      <c r="J125" s="91">
        <v>0</v>
      </c>
    </row>
    <row r="126" spans="1:10">
      <c r="A126" s="41" t="s">
        <v>457</v>
      </c>
      <c r="B126" s="5" t="s">
        <v>458</v>
      </c>
      <c r="C126" s="41"/>
      <c r="D126" s="41">
        <v>1</v>
      </c>
      <c r="E126" s="41">
        <v>3</v>
      </c>
      <c r="F126" s="41">
        <v>6</v>
      </c>
      <c r="G126" s="219"/>
      <c r="H126" s="220"/>
      <c r="I126" s="221"/>
      <c r="J126" s="91"/>
    </row>
    <row r="127" spans="1:10" ht="25.5">
      <c r="A127" s="41">
        <v>417</v>
      </c>
      <c r="B127" s="5" t="s">
        <v>459</v>
      </c>
      <c r="C127" s="41"/>
      <c r="D127" s="41">
        <v>1</v>
      </c>
      <c r="E127" s="41">
        <v>3</v>
      </c>
      <c r="F127" s="41">
        <v>7</v>
      </c>
      <c r="G127" s="219"/>
      <c r="H127" s="220"/>
      <c r="I127" s="221"/>
      <c r="J127" s="91"/>
    </row>
    <row r="128" spans="1:10">
      <c r="A128" s="41">
        <v>419</v>
      </c>
      <c r="B128" s="5" t="s">
        <v>460</v>
      </c>
      <c r="C128" s="41"/>
      <c r="D128" s="41">
        <v>1</v>
      </c>
      <c r="E128" s="41">
        <v>3</v>
      </c>
      <c r="F128" s="41">
        <v>8</v>
      </c>
      <c r="G128" s="222">
        <v>1592913.5</v>
      </c>
      <c r="H128" s="223"/>
      <c r="I128" s="224"/>
      <c r="J128" s="91">
        <v>1966779</v>
      </c>
    </row>
    <row r="129" spans="1:10" ht="13.5">
      <c r="A129" s="41">
        <v>408</v>
      </c>
      <c r="B129" s="55" t="s">
        <v>461</v>
      </c>
      <c r="C129" s="41"/>
      <c r="D129" s="41">
        <v>1</v>
      </c>
      <c r="E129" s="41">
        <v>3</v>
      </c>
      <c r="F129" s="41">
        <v>9</v>
      </c>
      <c r="G129" s="211"/>
      <c r="H129" s="212"/>
      <c r="I129" s="213"/>
      <c r="J129" s="91"/>
    </row>
    <row r="130" spans="1:10" ht="26.25">
      <c r="A130" s="41"/>
      <c r="B130" s="55" t="s">
        <v>87</v>
      </c>
      <c r="C130" s="41"/>
      <c r="D130" s="41">
        <v>1</v>
      </c>
      <c r="E130" s="41">
        <v>4</v>
      </c>
      <c r="F130" s="41">
        <v>0</v>
      </c>
      <c r="G130" s="211">
        <f>+G131+G139+G145+G146+G150+G151+G152+G153</f>
        <v>21487.83</v>
      </c>
      <c r="H130" s="212"/>
      <c r="I130" s="213"/>
      <c r="J130" s="90">
        <f>+J131+J139+J145+J146+J150+J151+J152+J153</f>
        <v>33692</v>
      </c>
    </row>
    <row r="131" spans="1:10" ht="13.5">
      <c r="A131" s="41">
        <v>42</v>
      </c>
      <c r="B131" s="55" t="s">
        <v>88</v>
      </c>
      <c r="C131" s="41"/>
      <c r="D131" s="41">
        <v>1</v>
      </c>
      <c r="E131" s="41">
        <v>4</v>
      </c>
      <c r="F131" s="41">
        <v>1</v>
      </c>
      <c r="G131" s="211">
        <v>0</v>
      </c>
      <c r="H131" s="212"/>
      <c r="I131" s="213"/>
      <c r="J131" s="91">
        <v>0</v>
      </c>
    </row>
    <row r="132" spans="1:10">
      <c r="A132" s="41">
        <v>420</v>
      </c>
      <c r="B132" s="5" t="s">
        <v>462</v>
      </c>
      <c r="C132" s="41"/>
      <c r="D132" s="41">
        <v>1</v>
      </c>
      <c r="E132" s="41">
        <v>4</v>
      </c>
      <c r="F132" s="41">
        <v>2</v>
      </c>
      <c r="G132" s="219"/>
      <c r="H132" s="220"/>
      <c r="I132" s="221"/>
      <c r="J132" s="91"/>
    </row>
    <row r="133" spans="1:10">
      <c r="A133" s="41">
        <v>421</v>
      </c>
      <c r="B133" s="5" t="s">
        <v>463</v>
      </c>
      <c r="C133" s="41"/>
      <c r="D133" s="41">
        <v>1</v>
      </c>
      <c r="E133" s="41">
        <v>4</v>
      </c>
      <c r="F133" s="41">
        <v>3</v>
      </c>
      <c r="G133" s="219"/>
      <c r="H133" s="220"/>
      <c r="I133" s="221"/>
      <c r="J133" s="91"/>
    </row>
    <row r="134" spans="1:10">
      <c r="A134" s="41">
        <v>422</v>
      </c>
      <c r="B134" s="5" t="s">
        <v>464</v>
      </c>
      <c r="C134" s="41"/>
      <c r="D134" s="41">
        <v>1</v>
      </c>
      <c r="E134" s="41">
        <v>4</v>
      </c>
      <c r="F134" s="41">
        <v>4</v>
      </c>
      <c r="G134" s="219"/>
      <c r="H134" s="220"/>
      <c r="I134" s="221"/>
      <c r="J134" s="91"/>
    </row>
    <row r="135" spans="1:10">
      <c r="A135" s="41">
        <v>423</v>
      </c>
      <c r="B135" s="5" t="s">
        <v>465</v>
      </c>
      <c r="C135" s="41"/>
      <c r="D135" s="41">
        <v>1</v>
      </c>
      <c r="E135" s="41">
        <v>4</v>
      </c>
      <c r="F135" s="41">
        <v>5</v>
      </c>
      <c r="G135" s="219"/>
      <c r="H135" s="220"/>
      <c r="I135" s="221"/>
      <c r="J135" s="91"/>
    </row>
    <row r="136" spans="1:10">
      <c r="A136" s="41" t="s">
        <v>466</v>
      </c>
      <c r="B136" s="5" t="s">
        <v>467</v>
      </c>
      <c r="C136" s="41"/>
      <c r="D136" s="41">
        <v>1</v>
      </c>
      <c r="E136" s="41">
        <v>4</v>
      </c>
      <c r="F136" s="41">
        <v>6</v>
      </c>
      <c r="G136" s="219"/>
      <c r="H136" s="220"/>
      <c r="I136" s="221"/>
      <c r="J136" s="91"/>
    </row>
    <row r="137" spans="1:10" ht="25.5">
      <c r="A137" s="41">
        <v>427</v>
      </c>
      <c r="B137" s="5" t="s">
        <v>468</v>
      </c>
      <c r="C137" s="41"/>
      <c r="D137" s="41">
        <v>1</v>
      </c>
      <c r="E137" s="41">
        <v>4</v>
      </c>
      <c r="F137" s="41">
        <v>7</v>
      </c>
      <c r="G137" s="219"/>
      <c r="H137" s="220"/>
      <c r="I137" s="221"/>
      <c r="J137" s="91"/>
    </row>
    <row r="138" spans="1:10">
      <c r="A138" s="41">
        <v>429</v>
      </c>
      <c r="B138" s="5" t="s">
        <v>469</v>
      </c>
      <c r="C138" s="41"/>
      <c r="D138" s="41">
        <v>1</v>
      </c>
      <c r="E138" s="41">
        <v>4</v>
      </c>
      <c r="F138" s="41">
        <v>8</v>
      </c>
      <c r="G138" s="219"/>
      <c r="H138" s="220"/>
      <c r="I138" s="221"/>
      <c r="J138" s="91"/>
    </row>
    <row r="139" spans="1:10" ht="13.5">
      <c r="A139" s="41">
        <v>43</v>
      </c>
      <c r="B139" s="55" t="s">
        <v>89</v>
      </c>
      <c r="C139" s="41"/>
      <c r="D139" s="41">
        <v>1</v>
      </c>
      <c r="E139" s="41">
        <v>4</v>
      </c>
      <c r="F139" s="41">
        <v>9</v>
      </c>
      <c r="G139" s="211">
        <f>+G140+G141+G142+G143+G144</f>
        <v>4247.8900000000003</v>
      </c>
      <c r="H139" s="212"/>
      <c r="I139" s="213"/>
      <c r="J139" s="90">
        <f>+J140+J141+J142+J143+J144</f>
        <v>20010</v>
      </c>
    </row>
    <row r="140" spans="1:10">
      <c r="A140" s="41">
        <v>430</v>
      </c>
      <c r="B140" s="5" t="s">
        <v>470</v>
      </c>
      <c r="C140" s="41"/>
      <c r="D140" s="41">
        <v>1</v>
      </c>
      <c r="E140" s="41">
        <v>5</v>
      </c>
      <c r="F140" s="41">
        <v>0</v>
      </c>
      <c r="G140" s="219"/>
      <c r="H140" s="220"/>
      <c r="I140" s="221"/>
      <c r="J140" s="91"/>
    </row>
    <row r="141" spans="1:10">
      <c r="A141" s="41">
        <v>431</v>
      </c>
      <c r="B141" s="5" t="s">
        <v>471</v>
      </c>
      <c r="C141" s="41"/>
      <c r="D141" s="41">
        <v>1</v>
      </c>
      <c r="E141" s="41">
        <v>5</v>
      </c>
      <c r="F141" s="41">
        <v>1</v>
      </c>
      <c r="G141" s="219"/>
      <c r="H141" s="220"/>
      <c r="I141" s="221"/>
      <c r="J141" s="91">
        <v>4052</v>
      </c>
    </row>
    <row r="142" spans="1:10">
      <c r="A142" s="41">
        <v>432</v>
      </c>
      <c r="B142" s="5" t="s">
        <v>472</v>
      </c>
      <c r="C142" s="41"/>
      <c r="D142" s="41">
        <v>1</v>
      </c>
      <c r="E142" s="41">
        <v>5</v>
      </c>
      <c r="F142" s="41">
        <v>2</v>
      </c>
      <c r="G142" s="222">
        <v>4247.8900000000003</v>
      </c>
      <c r="H142" s="223"/>
      <c r="I142" s="224"/>
      <c r="J142" s="91">
        <v>15958</v>
      </c>
    </row>
    <row r="143" spans="1:10">
      <c r="A143" s="41">
        <v>433</v>
      </c>
      <c r="B143" s="5" t="s">
        <v>473</v>
      </c>
      <c r="C143" s="41"/>
      <c r="D143" s="41">
        <v>1</v>
      </c>
      <c r="E143" s="41">
        <v>5</v>
      </c>
      <c r="F143" s="41">
        <v>3</v>
      </c>
      <c r="G143" s="219">
        <v>0</v>
      </c>
      <c r="H143" s="220"/>
      <c r="I143" s="221"/>
      <c r="J143" s="91">
        <v>0</v>
      </c>
    </row>
    <row r="144" spans="1:10">
      <c r="A144" s="41">
        <v>439</v>
      </c>
      <c r="B144" s="5" t="s">
        <v>474</v>
      </c>
      <c r="C144" s="41"/>
      <c r="D144" s="41">
        <v>1</v>
      </c>
      <c r="E144" s="41">
        <v>5</v>
      </c>
      <c r="F144" s="41">
        <v>4</v>
      </c>
      <c r="G144" s="219"/>
      <c r="H144" s="220"/>
      <c r="I144" s="221"/>
      <c r="J144" s="91"/>
    </row>
    <row r="145" spans="1:13" ht="13.5">
      <c r="A145" s="41">
        <v>44</v>
      </c>
      <c r="B145" s="55" t="s">
        <v>475</v>
      </c>
      <c r="C145" s="41"/>
      <c r="D145" s="41">
        <v>1</v>
      </c>
      <c r="E145" s="41">
        <v>5</v>
      </c>
      <c r="F145" s="41">
        <v>5</v>
      </c>
      <c r="G145" s="211"/>
      <c r="H145" s="212"/>
      <c r="I145" s="213"/>
      <c r="J145" s="91"/>
    </row>
    <row r="146" spans="1:13" ht="27">
      <c r="A146" s="41">
        <v>45</v>
      </c>
      <c r="B146" s="55" t="s">
        <v>90</v>
      </c>
      <c r="C146" s="41"/>
      <c r="D146" s="41">
        <v>1</v>
      </c>
      <c r="E146" s="41">
        <v>5</v>
      </c>
      <c r="F146" s="41">
        <v>6</v>
      </c>
      <c r="G146" s="211">
        <f>+G147+G148+G149</f>
        <v>3146.71</v>
      </c>
      <c r="H146" s="212"/>
      <c r="I146" s="213"/>
      <c r="J146" s="90">
        <f>+J147+J148+J149</f>
        <v>3130</v>
      </c>
    </row>
    <row r="147" spans="1:13">
      <c r="A147" s="41" t="s">
        <v>476</v>
      </c>
      <c r="B147" s="5" t="s">
        <v>477</v>
      </c>
      <c r="C147" s="41"/>
      <c r="D147" s="41">
        <v>1</v>
      </c>
      <c r="E147" s="41">
        <v>5</v>
      </c>
      <c r="F147" s="41">
        <v>7</v>
      </c>
      <c r="G147" s="222">
        <v>3146.71</v>
      </c>
      <c r="H147" s="223"/>
      <c r="I147" s="224"/>
      <c r="J147" s="91">
        <v>3130</v>
      </c>
    </row>
    <row r="148" spans="1:13" ht="25.5">
      <c r="A148" s="41" t="s">
        <v>478</v>
      </c>
      <c r="B148" s="5" t="s">
        <v>479</v>
      </c>
      <c r="C148" s="41"/>
      <c r="D148" s="41">
        <v>1</v>
      </c>
      <c r="E148" s="41">
        <v>5</v>
      </c>
      <c r="F148" s="41">
        <v>8</v>
      </c>
      <c r="G148" s="219"/>
      <c r="H148" s="220"/>
      <c r="I148" s="221"/>
      <c r="J148" s="91"/>
    </row>
    <row r="149" spans="1:13">
      <c r="A149" s="41" t="s">
        <v>480</v>
      </c>
      <c r="B149" s="5" t="s">
        <v>481</v>
      </c>
      <c r="C149" s="41"/>
      <c r="D149" s="41">
        <v>1</v>
      </c>
      <c r="E149" s="41">
        <v>5</v>
      </c>
      <c r="F149" s="41">
        <v>9</v>
      </c>
      <c r="G149" s="219"/>
      <c r="H149" s="220"/>
      <c r="I149" s="221"/>
      <c r="J149" s="91"/>
    </row>
    <row r="150" spans="1:13" ht="13.5">
      <c r="A150" s="41">
        <v>46</v>
      </c>
      <c r="B150" s="55" t="s">
        <v>482</v>
      </c>
      <c r="C150" s="41"/>
      <c r="D150" s="41">
        <v>1</v>
      </c>
      <c r="E150" s="41">
        <v>6</v>
      </c>
      <c r="F150" s="41">
        <v>0</v>
      </c>
      <c r="G150" s="211">
        <v>0</v>
      </c>
      <c r="H150" s="212"/>
      <c r="I150" s="213"/>
      <c r="J150" s="90">
        <v>0</v>
      </c>
    </row>
    <row r="151" spans="1:13" ht="13.5">
      <c r="A151" s="41">
        <v>47</v>
      </c>
      <c r="B151" s="55" t="s">
        <v>483</v>
      </c>
      <c r="C151" s="41"/>
      <c r="D151" s="41">
        <v>1</v>
      </c>
      <c r="E151" s="41">
        <v>6</v>
      </c>
      <c r="F151" s="41">
        <v>1</v>
      </c>
      <c r="G151" s="211">
        <v>13805.03</v>
      </c>
      <c r="H151" s="212"/>
      <c r="I151" s="213"/>
      <c r="J151" s="90">
        <v>10181</v>
      </c>
    </row>
    <row r="152" spans="1:13" ht="13.5">
      <c r="A152" s="41" t="s">
        <v>484</v>
      </c>
      <c r="B152" s="55" t="s">
        <v>485</v>
      </c>
      <c r="C152" s="41"/>
      <c r="D152" s="41">
        <v>1</v>
      </c>
      <c r="E152" s="41">
        <v>6</v>
      </c>
      <c r="F152" s="41">
        <v>2</v>
      </c>
      <c r="G152" s="211">
        <v>288.2</v>
      </c>
      <c r="H152" s="212"/>
      <c r="I152" s="213"/>
      <c r="J152" s="90">
        <v>371</v>
      </c>
    </row>
    <row r="153" spans="1:13" ht="13.5">
      <c r="A153" s="41">
        <v>481</v>
      </c>
      <c r="B153" s="55" t="s">
        <v>486</v>
      </c>
      <c r="C153" s="41"/>
      <c r="D153" s="41">
        <v>1</v>
      </c>
      <c r="E153" s="41">
        <v>6</v>
      </c>
      <c r="F153" s="41">
        <v>3</v>
      </c>
      <c r="G153" s="211"/>
      <c r="H153" s="212"/>
      <c r="I153" s="213"/>
      <c r="J153" s="91"/>
    </row>
    <row r="154" spans="1:13" ht="13.5">
      <c r="A154" s="41" t="s">
        <v>487</v>
      </c>
      <c r="B154" s="55" t="s">
        <v>488</v>
      </c>
      <c r="C154" s="41"/>
      <c r="D154" s="41">
        <v>1</v>
      </c>
      <c r="E154" s="41">
        <v>6</v>
      </c>
      <c r="F154" s="41">
        <v>4</v>
      </c>
      <c r="G154" s="211"/>
      <c r="H154" s="212"/>
      <c r="I154" s="213"/>
      <c r="J154" s="90"/>
    </row>
    <row r="155" spans="1:13" ht="13.5">
      <c r="A155" s="41">
        <v>495</v>
      </c>
      <c r="B155" s="55" t="s">
        <v>489</v>
      </c>
      <c r="C155" s="41"/>
      <c r="D155" s="41">
        <v>1</v>
      </c>
      <c r="E155" s="41">
        <v>6</v>
      </c>
      <c r="F155" s="41">
        <v>5</v>
      </c>
      <c r="G155" s="211"/>
      <c r="H155" s="212"/>
      <c r="I155" s="213"/>
      <c r="J155" s="91"/>
    </row>
    <row r="156" spans="1:13" ht="26.25">
      <c r="A156" s="41"/>
      <c r="B156" s="55" t="s">
        <v>91</v>
      </c>
      <c r="C156" s="41"/>
      <c r="D156" s="41">
        <v>1</v>
      </c>
      <c r="E156" s="41">
        <v>6</v>
      </c>
      <c r="F156" s="41">
        <v>6</v>
      </c>
      <c r="G156" s="211">
        <f>+G91+G118+G121+G129+G130+G154+G155</f>
        <v>19603592.109999999</v>
      </c>
      <c r="H156" s="212"/>
      <c r="I156" s="213"/>
      <c r="J156" s="90">
        <f>+J91+J118+J121+J129+J130+J154+J155</f>
        <v>19987487.780000001</v>
      </c>
      <c r="M156" s="158"/>
    </row>
    <row r="157" spans="1:13">
      <c r="A157" s="41">
        <v>89</v>
      </c>
      <c r="B157" s="5" t="s">
        <v>490</v>
      </c>
      <c r="C157" s="41"/>
      <c r="D157" s="41">
        <v>1</v>
      </c>
      <c r="E157" s="41">
        <v>6</v>
      </c>
      <c r="F157" s="41">
        <v>7</v>
      </c>
      <c r="G157" s="219"/>
      <c r="H157" s="220"/>
      <c r="I157" s="221"/>
      <c r="J157" s="91"/>
    </row>
    <row r="158" spans="1:13" ht="13.5">
      <c r="A158" s="41"/>
      <c r="B158" s="5" t="s">
        <v>491</v>
      </c>
      <c r="C158" s="41"/>
      <c r="D158" s="41">
        <v>1</v>
      </c>
      <c r="E158" s="41">
        <v>6</v>
      </c>
      <c r="F158" s="41">
        <v>8</v>
      </c>
      <c r="G158" s="211">
        <f>+G156+G157</f>
        <v>19603592.109999999</v>
      </c>
      <c r="H158" s="212"/>
      <c r="I158" s="213"/>
      <c r="J158" s="90">
        <f>+J156+J157</f>
        <v>19987487.780000001</v>
      </c>
    </row>
    <row r="161" spans="2:10">
      <c r="B161" s="165" t="s">
        <v>317</v>
      </c>
      <c r="C161" s="165"/>
      <c r="E161" s="32"/>
      <c r="F161" s="32"/>
      <c r="G161" s="32"/>
      <c r="H161" s="32"/>
      <c r="J161" s="47" t="s">
        <v>318</v>
      </c>
    </row>
    <row r="162" spans="2:10">
      <c r="B162" s="165" t="s">
        <v>319</v>
      </c>
      <c r="C162" s="165"/>
      <c r="E162" s="32"/>
      <c r="F162" s="32"/>
      <c r="G162" s="32"/>
      <c r="H162" s="32"/>
      <c r="I162" s="47" t="s">
        <v>320</v>
      </c>
      <c r="J162" s="30" t="s">
        <v>321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H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opLeftCell="A10" zoomScaleNormal="100" zoomScaleSheetLayoutView="100" workbookViewId="0">
      <selection activeCell="N29" sqref="N29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30" customWidth="1"/>
    <col min="9" max="9" width="16" style="30" customWidth="1"/>
    <col min="10" max="256" width="9.140625" style="30"/>
    <col min="257" max="257" width="17.5703125" style="30" customWidth="1"/>
    <col min="258" max="258" width="44.7109375" style="30" customWidth="1"/>
    <col min="259" max="259" width="8.42578125" style="30" customWidth="1"/>
    <col min="260" max="260" width="5.7109375" style="30" customWidth="1"/>
    <col min="261" max="261" width="2.5703125" style="30" customWidth="1"/>
    <col min="262" max="262" width="7.42578125" style="30" customWidth="1"/>
    <col min="263" max="263" width="2.85546875" style="30" customWidth="1"/>
    <col min="264" max="264" width="12.7109375" style="30" customWidth="1"/>
    <col min="265" max="265" width="16" style="30" customWidth="1"/>
    <col min="266" max="512" width="9.140625" style="30"/>
    <col min="513" max="513" width="17.5703125" style="30" customWidth="1"/>
    <col min="514" max="514" width="44.7109375" style="30" customWidth="1"/>
    <col min="515" max="515" width="8.42578125" style="30" customWidth="1"/>
    <col min="516" max="516" width="5.7109375" style="30" customWidth="1"/>
    <col min="517" max="517" width="2.5703125" style="30" customWidth="1"/>
    <col min="518" max="518" width="7.42578125" style="30" customWidth="1"/>
    <col min="519" max="519" width="2.85546875" style="30" customWidth="1"/>
    <col min="520" max="520" width="12.7109375" style="30" customWidth="1"/>
    <col min="521" max="521" width="16" style="30" customWidth="1"/>
    <col min="522" max="768" width="9.140625" style="30"/>
    <col min="769" max="769" width="17.5703125" style="30" customWidth="1"/>
    <col min="770" max="770" width="44.7109375" style="30" customWidth="1"/>
    <col min="771" max="771" width="8.42578125" style="30" customWidth="1"/>
    <col min="772" max="772" width="5.7109375" style="30" customWidth="1"/>
    <col min="773" max="773" width="2.5703125" style="30" customWidth="1"/>
    <col min="774" max="774" width="7.42578125" style="30" customWidth="1"/>
    <col min="775" max="775" width="2.85546875" style="30" customWidth="1"/>
    <col min="776" max="776" width="12.7109375" style="30" customWidth="1"/>
    <col min="777" max="777" width="16" style="30" customWidth="1"/>
    <col min="778" max="1024" width="9.140625" style="30"/>
    <col min="1025" max="1025" width="17.5703125" style="30" customWidth="1"/>
    <col min="1026" max="1026" width="44.7109375" style="30" customWidth="1"/>
    <col min="1027" max="1027" width="8.42578125" style="30" customWidth="1"/>
    <col min="1028" max="1028" width="5.7109375" style="30" customWidth="1"/>
    <col min="1029" max="1029" width="2.5703125" style="30" customWidth="1"/>
    <col min="1030" max="1030" width="7.42578125" style="30" customWidth="1"/>
    <col min="1031" max="1031" width="2.85546875" style="30" customWidth="1"/>
    <col min="1032" max="1032" width="12.7109375" style="30" customWidth="1"/>
    <col min="1033" max="1033" width="16" style="30" customWidth="1"/>
    <col min="1034" max="1280" width="9.140625" style="30"/>
    <col min="1281" max="1281" width="17.5703125" style="30" customWidth="1"/>
    <col min="1282" max="1282" width="44.7109375" style="30" customWidth="1"/>
    <col min="1283" max="1283" width="8.42578125" style="30" customWidth="1"/>
    <col min="1284" max="1284" width="5.7109375" style="30" customWidth="1"/>
    <col min="1285" max="1285" width="2.5703125" style="30" customWidth="1"/>
    <col min="1286" max="1286" width="7.42578125" style="30" customWidth="1"/>
    <col min="1287" max="1287" width="2.85546875" style="30" customWidth="1"/>
    <col min="1288" max="1288" width="12.7109375" style="30" customWidth="1"/>
    <col min="1289" max="1289" width="16" style="30" customWidth="1"/>
    <col min="1290" max="1536" width="9.140625" style="30"/>
    <col min="1537" max="1537" width="17.5703125" style="30" customWidth="1"/>
    <col min="1538" max="1538" width="44.7109375" style="30" customWidth="1"/>
    <col min="1539" max="1539" width="8.42578125" style="30" customWidth="1"/>
    <col min="1540" max="1540" width="5.7109375" style="30" customWidth="1"/>
    <col min="1541" max="1541" width="2.5703125" style="30" customWidth="1"/>
    <col min="1542" max="1542" width="7.42578125" style="30" customWidth="1"/>
    <col min="1543" max="1543" width="2.85546875" style="30" customWidth="1"/>
    <col min="1544" max="1544" width="12.7109375" style="30" customWidth="1"/>
    <col min="1545" max="1545" width="16" style="30" customWidth="1"/>
    <col min="1546" max="1792" width="9.140625" style="30"/>
    <col min="1793" max="1793" width="17.5703125" style="30" customWidth="1"/>
    <col min="1794" max="1794" width="44.7109375" style="30" customWidth="1"/>
    <col min="1795" max="1795" width="8.42578125" style="30" customWidth="1"/>
    <col min="1796" max="1796" width="5.7109375" style="30" customWidth="1"/>
    <col min="1797" max="1797" width="2.5703125" style="30" customWidth="1"/>
    <col min="1798" max="1798" width="7.42578125" style="30" customWidth="1"/>
    <col min="1799" max="1799" width="2.85546875" style="30" customWidth="1"/>
    <col min="1800" max="1800" width="12.7109375" style="30" customWidth="1"/>
    <col min="1801" max="1801" width="16" style="30" customWidth="1"/>
    <col min="1802" max="2048" width="9.140625" style="30"/>
    <col min="2049" max="2049" width="17.5703125" style="30" customWidth="1"/>
    <col min="2050" max="2050" width="44.7109375" style="30" customWidth="1"/>
    <col min="2051" max="2051" width="8.42578125" style="30" customWidth="1"/>
    <col min="2052" max="2052" width="5.7109375" style="30" customWidth="1"/>
    <col min="2053" max="2053" width="2.5703125" style="30" customWidth="1"/>
    <col min="2054" max="2054" width="7.42578125" style="30" customWidth="1"/>
    <col min="2055" max="2055" width="2.85546875" style="30" customWidth="1"/>
    <col min="2056" max="2056" width="12.7109375" style="30" customWidth="1"/>
    <col min="2057" max="2057" width="16" style="30" customWidth="1"/>
    <col min="2058" max="2304" width="9.140625" style="30"/>
    <col min="2305" max="2305" width="17.5703125" style="30" customWidth="1"/>
    <col min="2306" max="2306" width="44.7109375" style="30" customWidth="1"/>
    <col min="2307" max="2307" width="8.42578125" style="30" customWidth="1"/>
    <col min="2308" max="2308" width="5.7109375" style="30" customWidth="1"/>
    <col min="2309" max="2309" width="2.5703125" style="30" customWidth="1"/>
    <col min="2310" max="2310" width="7.42578125" style="30" customWidth="1"/>
    <col min="2311" max="2311" width="2.85546875" style="30" customWidth="1"/>
    <col min="2312" max="2312" width="12.7109375" style="30" customWidth="1"/>
    <col min="2313" max="2313" width="16" style="30" customWidth="1"/>
    <col min="2314" max="2560" width="9.140625" style="30"/>
    <col min="2561" max="2561" width="17.5703125" style="30" customWidth="1"/>
    <col min="2562" max="2562" width="44.7109375" style="30" customWidth="1"/>
    <col min="2563" max="2563" width="8.42578125" style="30" customWidth="1"/>
    <col min="2564" max="2564" width="5.7109375" style="30" customWidth="1"/>
    <col min="2565" max="2565" width="2.5703125" style="30" customWidth="1"/>
    <col min="2566" max="2566" width="7.42578125" style="30" customWidth="1"/>
    <col min="2567" max="2567" width="2.85546875" style="30" customWidth="1"/>
    <col min="2568" max="2568" width="12.7109375" style="30" customWidth="1"/>
    <col min="2569" max="2569" width="16" style="30" customWidth="1"/>
    <col min="2570" max="2816" width="9.140625" style="30"/>
    <col min="2817" max="2817" width="17.5703125" style="30" customWidth="1"/>
    <col min="2818" max="2818" width="44.7109375" style="30" customWidth="1"/>
    <col min="2819" max="2819" width="8.42578125" style="30" customWidth="1"/>
    <col min="2820" max="2820" width="5.7109375" style="30" customWidth="1"/>
    <col min="2821" max="2821" width="2.5703125" style="30" customWidth="1"/>
    <col min="2822" max="2822" width="7.42578125" style="30" customWidth="1"/>
    <col min="2823" max="2823" width="2.85546875" style="30" customWidth="1"/>
    <col min="2824" max="2824" width="12.7109375" style="30" customWidth="1"/>
    <col min="2825" max="2825" width="16" style="30" customWidth="1"/>
    <col min="2826" max="3072" width="9.140625" style="30"/>
    <col min="3073" max="3073" width="17.5703125" style="30" customWidth="1"/>
    <col min="3074" max="3074" width="44.7109375" style="30" customWidth="1"/>
    <col min="3075" max="3075" width="8.42578125" style="30" customWidth="1"/>
    <col min="3076" max="3076" width="5.7109375" style="30" customWidth="1"/>
    <col min="3077" max="3077" width="2.5703125" style="30" customWidth="1"/>
    <col min="3078" max="3078" width="7.42578125" style="30" customWidth="1"/>
    <col min="3079" max="3079" width="2.85546875" style="30" customWidth="1"/>
    <col min="3080" max="3080" width="12.7109375" style="30" customWidth="1"/>
    <col min="3081" max="3081" width="16" style="30" customWidth="1"/>
    <col min="3082" max="3328" width="9.140625" style="30"/>
    <col min="3329" max="3329" width="17.5703125" style="30" customWidth="1"/>
    <col min="3330" max="3330" width="44.7109375" style="30" customWidth="1"/>
    <col min="3331" max="3331" width="8.42578125" style="30" customWidth="1"/>
    <col min="3332" max="3332" width="5.7109375" style="30" customWidth="1"/>
    <col min="3333" max="3333" width="2.5703125" style="30" customWidth="1"/>
    <col min="3334" max="3334" width="7.42578125" style="30" customWidth="1"/>
    <col min="3335" max="3335" width="2.85546875" style="30" customWidth="1"/>
    <col min="3336" max="3336" width="12.7109375" style="30" customWidth="1"/>
    <col min="3337" max="3337" width="16" style="30" customWidth="1"/>
    <col min="3338" max="3584" width="9.140625" style="30"/>
    <col min="3585" max="3585" width="17.5703125" style="30" customWidth="1"/>
    <col min="3586" max="3586" width="44.7109375" style="30" customWidth="1"/>
    <col min="3587" max="3587" width="8.42578125" style="30" customWidth="1"/>
    <col min="3588" max="3588" width="5.7109375" style="30" customWidth="1"/>
    <col min="3589" max="3589" width="2.5703125" style="30" customWidth="1"/>
    <col min="3590" max="3590" width="7.42578125" style="30" customWidth="1"/>
    <col min="3591" max="3591" width="2.85546875" style="30" customWidth="1"/>
    <col min="3592" max="3592" width="12.7109375" style="30" customWidth="1"/>
    <col min="3593" max="3593" width="16" style="30" customWidth="1"/>
    <col min="3594" max="3840" width="9.140625" style="30"/>
    <col min="3841" max="3841" width="17.5703125" style="30" customWidth="1"/>
    <col min="3842" max="3842" width="44.7109375" style="30" customWidth="1"/>
    <col min="3843" max="3843" width="8.42578125" style="30" customWidth="1"/>
    <col min="3844" max="3844" width="5.7109375" style="30" customWidth="1"/>
    <col min="3845" max="3845" width="2.5703125" style="30" customWidth="1"/>
    <col min="3846" max="3846" width="7.42578125" style="30" customWidth="1"/>
    <col min="3847" max="3847" width="2.85546875" style="30" customWidth="1"/>
    <col min="3848" max="3848" width="12.7109375" style="30" customWidth="1"/>
    <col min="3849" max="3849" width="16" style="30" customWidth="1"/>
    <col min="3850" max="4096" width="9.140625" style="30"/>
    <col min="4097" max="4097" width="17.5703125" style="30" customWidth="1"/>
    <col min="4098" max="4098" width="44.7109375" style="30" customWidth="1"/>
    <col min="4099" max="4099" width="8.42578125" style="30" customWidth="1"/>
    <col min="4100" max="4100" width="5.7109375" style="30" customWidth="1"/>
    <col min="4101" max="4101" width="2.5703125" style="30" customWidth="1"/>
    <col min="4102" max="4102" width="7.42578125" style="30" customWidth="1"/>
    <col min="4103" max="4103" width="2.85546875" style="30" customWidth="1"/>
    <col min="4104" max="4104" width="12.7109375" style="30" customWidth="1"/>
    <col min="4105" max="4105" width="16" style="30" customWidth="1"/>
    <col min="4106" max="4352" width="9.140625" style="30"/>
    <col min="4353" max="4353" width="17.5703125" style="30" customWidth="1"/>
    <col min="4354" max="4354" width="44.7109375" style="30" customWidth="1"/>
    <col min="4355" max="4355" width="8.42578125" style="30" customWidth="1"/>
    <col min="4356" max="4356" width="5.7109375" style="30" customWidth="1"/>
    <col min="4357" max="4357" width="2.5703125" style="30" customWidth="1"/>
    <col min="4358" max="4358" width="7.42578125" style="30" customWidth="1"/>
    <col min="4359" max="4359" width="2.85546875" style="30" customWidth="1"/>
    <col min="4360" max="4360" width="12.7109375" style="30" customWidth="1"/>
    <col min="4361" max="4361" width="16" style="30" customWidth="1"/>
    <col min="4362" max="4608" width="9.140625" style="30"/>
    <col min="4609" max="4609" width="17.5703125" style="30" customWidth="1"/>
    <col min="4610" max="4610" width="44.7109375" style="30" customWidth="1"/>
    <col min="4611" max="4611" width="8.42578125" style="30" customWidth="1"/>
    <col min="4612" max="4612" width="5.7109375" style="30" customWidth="1"/>
    <col min="4613" max="4613" width="2.5703125" style="30" customWidth="1"/>
    <col min="4614" max="4614" width="7.42578125" style="30" customWidth="1"/>
    <col min="4615" max="4615" width="2.85546875" style="30" customWidth="1"/>
    <col min="4616" max="4616" width="12.7109375" style="30" customWidth="1"/>
    <col min="4617" max="4617" width="16" style="30" customWidth="1"/>
    <col min="4618" max="4864" width="9.140625" style="30"/>
    <col min="4865" max="4865" width="17.5703125" style="30" customWidth="1"/>
    <col min="4866" max="4866" width="44.7109375" style="30" customWidth="1"/>
    <col min="4867" max="4867" width="8.42578125" style="30" customWidth="1"/>
    <col min="4868" max="4868" width="5.7109375" style="30" customWidth="1"/>
    <col min="4869" max="4869" width="2.5703125" style="30" customWidth="1"/>
    <col min="4870" max="4870" width="7.42578125" style="30" customWidth="1"/>
    <col min="4871" max="4871" width="2.85546875" style="30" customWidth="1"/>
    <col min="4872" max="4872" width="12.7109375" style="30" customWidth="1"/>
    <col min="4873" max="4873" width="16" style="30" customWidth="1"/>
    <col min="4874" max="5120" width="9.140625" style="30"/>
    <col min="5121" max="5121" width="17.5703125" style="30" customWidth="1"/>
    <col min="5122" max="5122" width="44.7109375" style="30" customWidth="1"/>
    <col min="5123" max="5123" width="8.42578125" style="30" customWidth="1"/>
    <col min="5124" max="5124" width="5.7109375" style="30" customWidth="1"/>
    <col min="5125" max="5125" width="2.5703125" style="30" customWidth="1"/>
    <col min="5126" max="5126" width="7.42578125" style="30" customWidth="1"/>
    <col min="5127" max="5127" width="2.85546875" style="30" customWidth="1"/>
    <col min="5128" max="5128" width="12.7109375" style="30" customWidth="1"/>
    <col min="5129" max="5129" width="16" style="30" customWidth="1"/>
    <col min="5130" max="5376" width="9.140625" style="30"/>
    <col min="5377" max="5377" width="17.5703125" style="30" customWidth="1"/>
    <col min="5378" max="5378" width="44.7109375" style="30" customWidth="1"/>
    <col min="5379" max="5379" width="8.42578125" style="30" customWidth="1"/>
    <col min="5380" max="5380" width="5.7109375" style="30" customWidth="1"/>
    <col min="5381" max="5381" width="2.5703125" style="30" customWidth="1"/>
    <col min="5382" max="5382" width="7.42578125" style="30" customWidth="1"/>
    <col min="5383" max="5383" width="2.85546875" style="30" customWidth="1"/>
    <col min="5384" max="5384" width="12.7109375" style="30" customWidth="1"/>
    <col min="5385" max="5385" width="16" style="30" customWidth="1"/>
    <col min="5386" max="5632" width="9.140625" style="30"/>
    <col min="5633" max="5633" width="17.5703125" style="30" customWidth="1"/>
    <col min="5634" max="5634" width="44.7109375" style="30" customWidth="1"/>
    <col min="5635" max="5635" width="8.42578125" style="30" customWidth="1"/>
    <col min="5636" max="5636" width="5.7109375" style="30" customWidth="1"/>
    <col min="5637" max="5637" width="2.5703125" style="30" customWidth="1"/>
    <col min="5638" max="5638" width="7.42578125" style="30" customWidth="1"/>
    <col min="5639" max="5639" width="2.85546875" style="30" customWidth="1"/>
    <col min="5640" max="5640" width="12.7109375" style="30" customWidth="1"/>
    <col min="5641" max="5641" width="16" style="30" customWidth="1"/>
    <col min="5642" max="5888" width="9.140625" style="30"/>
    <col min="5889" max="5889" width="17.5703125" style="30" customWidth="1"/>
    <col min="5890" max="5890" width="44.7109375" style="30" customWidth="1"/>
    <col min="5891" max="5891" width="8.42578125" style="30" customWidth="1"/>
    <col min="5892" max="5892" width="5.7109375" style="30" customWidth="1"/>
    <col min="5893" max="5893" width="2.5703125" style="30" customWidth="1"/>
    <col min="5894" max="5894" width="7.42578125" style="30" customWidth="1"/>
    <col min="5895" max="5895" width="2.85546875" style="30" customWidth="1"/>
    <col min="5896" max="5896" width="12.7109375" style="30" customWidth="1"/>
    <col min="5897" max="5897" width="16" style="30" customWidth="1"/>
    <col min="5898" max="6144" width="9.140625" style="30"/>
    <col min="6145" max="6145" width="17.5703125" style="30" customWidth="1"/>
    <col min="6146" max="6146" width="44.7109375" style="30" customWidth="1"/>
    <col min="6147" max="6147" width="8.42578125" style="30" customWidth="1"/>
    <col min="6148" max="6148" width="5.7109375" style="30" customWidth="1"/>
    <col min="6149" max="6149" width="2.5703125" style="30" customWidth="1"/>
    <col min="6150" max="6150" width="7.42578125" style="30" customWidth="1"/>
    <col min="6151" max="6151" width="2.85546875" style="30" customWidth="1"/>
    <col min="6152" max="6152" width="12.7109375" style="30" customWidth="1"/>
    <col min="6153" max="6153" width="16" style="30" customWidth="1"/>
    <col min="6154" max="6400" width="9.140625" style="30"/>
    <col min="6401" max="6401" width="17.5703125" style="30" customWidth="1"/>
    <col min="6402" max="6402" width="44.7109375" style="30" customWidth="1"/>
    <col min="6403" max="6403" width="8.42578125" style="30" customWidth="1"/>
    <col min="6404" max="6404" width="5.7109375" style="30" customWidth="1"/>
    <col min="6405" max="6405" width="2.5703125" style="30" customWidth="1"/>
    <col min="6406" max="6406" width="7.42578125" style="30" customWidth="1"/>
    <col min="6407" max="6407" width="2.85546875" style="30" customWidth="1"/>
    <col min="6408" max="6408" width="12.7109375" style="30" customWidth="1"/>
    <col min="6409" max="6409" width="16" style="30" customWidth="1"/>
    <col min="6410" max="6656" width="9.140625" style="30"/>
    <col min="6657" max="6657" width="17.5703125" style="30" customWidth="1"/>
    <col min="6658" max="6658" width="44.7109375" style="30" customWidth="1"/>
    <col min="6659" max="6659" width="8.42578125" style="30" customWidth="1"/>
    <col min="6660" max="6660" width="5.7109375" style="30" customWidth="1"/>
    <col min="6661" max="6661" width="2.5703125" style="30" customWidth="1"/>
    <col min="6662" max="6662" width="7.42578125" style="30" customWidth="1"/>
    <col min="6663" max="6663" width="2.85546875" style="30" customWidth="1"/>
    <col min="6664" max="6664" width="12.7109375" style="30" customWidth="1"/>
    <col min="6665" max="6665" width="16" style="30" customWidth="1"/>
    <col min="6666" max="6912" width="9.140625" style="30"/>
    <col min="6913" max="6913" width="17.5703125" style="30" customWidth="1"/>
    <col min="6914" max="6914" width="44.7109375" style="30" customWidth="1"/>
    <col min="6915" max="6915" width="8.42578125" style="30" customWidth="1"/>
    <col min="6916" max="6916" width="5.7109375" style="30" customWidth="1"/>
    <col min="6917" max="6917" width="2.5703125" style="30" customWidth="1"/>
    <col min="6918" max="6918" width="7.42578125" style="30" customWidth="1"/>
    <col min="6919" max="6919" width="2.85546875" style="30" customWidth="1"/>
    <col min="6920" max="6920" width="12.7109375" style="30" customWidth="1"/>
    <col min="6921" max="6921" width="16" style="30" customWidth="1"/>
    <col min="6922" max="7168" width="9.140625" style="30"/>
    <col min="7169" max="7169" width="17.5703125" style="30" customWidth="1"/>
    <col min="7170" max="7170" width="44.7109375" style="30" customWidth="1"/>
    <col min="7171" max="7171" width="8.42578125" style="30" customWidth="1"/>
    <col min="7172" max="7172" width="5.7109375" style="30" customWidth="1"/>
    <col min="7173" max="7173" width="2.5703125" style="30" customWidth="1"/>
    <col min="7174" max="7174" width="7.42578125" style="30" customWidth="1"/>
    <col min="7175" max="7175" width="2.85546875" style="30" customWidth="1"/>
    <col min="7176" max="7176" width="12.7109375" style="30" customWidth="1"/>
    <col min="7177" max="7177" width="16" style="30" customWidth="1"/>
    <col min="7178" max="7424" width="9.140625" style="30"/>
    <col min="7425" max="7425" width="17.5703125" style="30" customWidth="1"/>
    <col min="7426" max="7426" width="44.7109375" style="30" customWidth="1"/>
    <col min="7427" max="7427" width="8.42578125" style="30" customWidth="1"/>
    <col min="7428" max="7428" width="5.7109375" style="30" customWidth="1"/>
    <col min="7429" max="7429" width="2.5703125" style="30" customWidth="1"/>
    <col min="7430" max="7430" width="7.42578125" style="30" customWidth="1"/>
    <col min="7431" max="7431" width="2.85546875" style="30" customWidth="1"/>
    <col min="7432" max="7432" width="12.7109375" style="30" customWidth="1"/>
    <col min="7433" max="7433" width="16" style="30" customWidth="1"/>
    <col min="7434" max="7680" width="9.140625" style="30"/>
    <col min="7681" max="7681" width="17.5703125" style="30" customWidth="1"/>
    <col min="7682" max="7682" width="44.7109375" style="30" customWidth="1"/>
    <col min="7683" max="7683" width="8.42578125" style="30" customWidth="1"/>
    <col min="7684" max="7684" width="5.7109375" style="30" customWidth="1"/>
    <col min="7685" max="7685" width="2.5703125" style="30" customWidth="1"/>
    <col min="7686" max="7686" width="7.42578125" style="30" customWidth="1"/>
    <col min="7687" max="7687" width="2.85546875" style="30" customWidth="1"/>
    <col min="7688" max="7688" width="12.7109375" style="30" customWidth="1"/>
    <col min="7689" max="7689" width="16" style="30" customWidth="1"/>
    <col min="7690" max="7936" width="9.140625" style="30"/>
    <col min="7937" max="7937" width="17.5703125" style="30" customWidth="1"/>
    <col min="7938" max="7938" width="44.7109375" style="30" customWidth="1"/>
    <col min="7939" max="7939" width="8.42578125" style="30" customWidth="1"/>
    <col min="7940" max="7940" width="5.7109375" style="30" customWidth="1"/>
    <col min="7941" max="7941" width="2.5703125" style="30" customWidth="1"/>
    <col min="7942" max="7942" width="7.42578125" style="30" customWidth="1"/>
    <col min="7943" max="7943" width="2.85546875" style="30" customWidth="1"/>
    <col min="7944" max="7944" width="12.7109375" style="30" customWidth="1"/>
    <col min="7945" max="7945" width="16" style="30" customWidth="1"/>
    <col min="7946" max="8192" width="9.140625" style="30"/>
    <col min="8193" max="8193" width="17.5703125" style="30" customWidth="1"/>
    <col min="8194" max="8194" width="44.7109375" style="30" customWidth="1"/>
    <col min="8195" max="8195" width="8.42578125" style="30" customWidth="1"/>
    <col min="8196" max="8196" width="5.7109375" style="30" customWidth="1"/>
    <col min="8197" max="8197" width="2.5703125" style="30" customWidth="1"/>
    <col min="8198" max="8198" width="7.42578125" style="30" customWidth="1"/>
    <col min="8199" max="8199" width="2.85546875" style="30" customWidth="1"/>
    <col min="8200" max="8200" width="12.7109375" style="30" customWidth="1"/>
    <col min="8201" max="8201" width="16" style="30" customWidth="1"/>
    <col min="8202" max="8448" width="9.140625" style="30"/>
    <col min="8449" max="8449" width="17.5703125" style="30" customWidth="1"/>
    <col min="8450" max="8450" width="44.7109375" style="30" customWidth="1"/>
    <col min="8451" max="8451" width="8.42578125" style="30" customWidth="1"/>
    <col min="8452" max="8452" width="5.7109375" style="30" customWidth="1"/>
    <col min="8453" max="8453" width="2.5703125" style="30" customWidth="1"/>
    <col min="8454" max="8454" width="7.42578125" style="30" customWidth="1"/>
    <col min="8455" max="8455" width="2.85546875" style="30" customWidth="1"/>
    <col min="8456" max="8456" width="12.7109375" style="30" customWidth="1"/>
    <col min="8457" max="8457" width="16" style="30" customWidth="1"/>
    <col min="8458" max="8704" width="9.140625" style="30"/>
    <col min="8705" max="8705" width="17.5703125" style="30" customWidth="1"/>
    <col min="8706" max="8706" width="44.7109375" style="30" customWidth="1"/>
    <col min="8707" max="8707" width="8.42578125" style="30" customWidth="1"/>
    <col min="8708" max="8708" width="5.7109375" style="30" customWidth="1"/>
    <col min="8709" max="8709" width="2.5703125" style="30" customWidth="1"/>
    <col min="8710" max="8710" width="7.42578125" style="30" customWidth="1"/>
    <col min="8711" max="8711" width="2.85546875" style="30" customWidth="1"/>
    <col min="8712" max="8712" width="12.7109375" style="30" customWidth="1"/>
    <col min="8713" max="8713" width="16" style="30" customWidth="1"/>
    <col min="8714" max="8960" width="9.140625" style="30"/>
    <col min="8961" max="8961" width="17.5703125" style="30" customWidth="1"/>
    <col min="8962" max="8962" width="44.7109375" style="30" customWidth="1"/>
    <col min="8963" max="8963" width="8.42578125" style="30" customWidth="1"/>
    <col min="8964" max="8964" width="5.7109375" style="30" customWidth="1"/>
    <col min="8965" max="8965" width="2.5703125" style="30" customWidth="1"/>
    <col min="8966" max="8966" width="7.42578125" style="30" customWidth="1"/>
    <col min="8967" max="8967" width="2.85546875" style="30" customWidth="1"/>
    <col min="8968" max="8968" width="12.7109375" style="30" customWidth="1"/>
    <col min="8969" max="8969" width="16" style="30" customWidth="1"/>
    <col min="8970" max="9216" width="9.140625" style="30"/>
    <col min="9217" max="9217" width="17.5703125" style="30" customWidth="1"/>
    <col min="9218" max="9218" width="44.7109375" style="30" customWidth="1"/>
    <col min="9219" max="9219" width="8.42578125" style="30" customWidth="1"/>
    <col min="9220" max="9220" width="5.7109375" style="30" customWidth="1"/>
    <col min="9221" max="9221" width="2.5703125" style="30" customWidth="1"/>
    <col min="9222" max="9222" width="7.42578125" style="30" customWidth="1"/>
    <col min="9223" max="9223" width="2.85546875" style="30" customWidth="1"/>
    <col min="9224" max="9224" width="12.7109375" style="30" customWidth="1"/>
    <col min="9225" max="9225" width="16" style="30" customWidth="1"/>
    <col min="9226" max="9472" width="9.140625" style="30"/>
    <col min="9473" max="9473" width="17.5703125" style="30" customWidth="1"/>
    <col min="9474" max="9474" width="44.7109375" style="30" customWidth="1"/>
    <col min="9475" max="9475" width="8.42578125" style="30" customWidth="1"/>
    <col min="9476" max="9476" width="5.7109375" style="30" customWidth="1"/>
    <col min="9477" max="9477" width="2.5703125" style="30" customWidth="1"/>
    <col min="9478" max="9478" width="7.42578125" style="30" customWidth="1"/>
    <col min="9479" max="9479" width="2.85546875" style="30" customWidth="1"/>
    <col min="9480" max="9480" width="12.7109375" style="30" customWidth="1"/>
    <col min="9481" max="9481" width="16" style="30" customWidth="1"/>
    <col min="9482" max="9728" width="9.140625" style="30"/>
    <col min="9729" max="9729" width="17.5703125" style="30" customWidth="1"/>
    <col min="9730" max="9730" width="44.7109375" style="30" customWidth="1"/>
    <col min="9731" max="9731" width="8.42578125" style="30" customWidth="1"/>
    <col min="9732" max="9732" width="5.7109375" style="30" customWidth="1"/>
    <col min="9733" max="9733" width="2.5703125" style="30" customWidth="1"/>
    <col min="9734" max="9734" width="7.42578125" style="30" customWidth="1"/>
    <col min="9735" max="9735" width="2.85546875" style="30" customWidth="1"/>
    <col min="9736" max="9736" width="12.7109375" style="30" customWidth="1"/>
    <col min="9737" max="9737" width="16" style="30" customWidth="1"/>
    <col min="9738" max="9984" width="9.140625" style="30"/>
    <col min="9985" max="9985" width="17.5703125" style="30" customWidth="1"/>
    <col min="9986" max="9986" width="44.7109375" style="30" customWidth="1"/>
    <col min="9987" max="9987" width="8.42578125" style="30" customWidth="1"/>
    <col min="9988" max="9988" width="5.7109375" style="30" customWidth="1"/>
    <col min="9989" max="9989" width="2.5703125" style="30" customWidth="1"/>
    <col min="9990" max="9990" width="7.42578125" style="30" customWidth="1"/>
    <col min="9991" max="9991" width="2.85546875" style="30" customWidth="1"/>
    <col min="9992" max="9992" width="12.7109375" style="30" customWidth="1"/>
    <col min="9993" max="9993" width="16" style="30" customWidth="1"/>
    <col min="9994" max="10240" width="9.140625" style="30"/>
    <col min="10241" max="10241" width="17.5703125" style="30" customWidth="1"/>
    <col min="10242" max="10242" width="44.7109375" style="30" customWidth="1"/>
    <col min="10243" max="10243" width="8.42578125" style="30" customWidth="1"/>
    <col min="10244" max="10244" width="5.7109375" style="30" customWidth="1"/>
    <col min="10245" max="10245" width="2.5703125" style="30" customWidth="1"/>
    <col min="10246" max="10246" width="7.42578125" style="30" customWidth="1"/>
    <col min="10247" max="10247" width="2.85546875" style="30" customWidth="1"/>
    <col min="10248" max="10248" width="12.7109375" style="30" customWidth="1"/>
    <col min="10249" max="10249" width="16" style="30" customWidth="1"/>
    <col min="10250" max="10496" width="9.140625" style="30"/>
    <col min="10497" max="10497" width="17.5703125" style="30" customWidth="1"/>
    <col min="10498" max="10498" width="44.7109375" style="30" customWidth="1"/>
    <col min="10499" max="10499" width="8.42578125" style="30" customWidth="1"/>
    <col min="10500" max="10500" width="5.7109375" style="30" customWidth="1"/>
    <col min="10501" max="10501" width="2.5703125" style="30" customWidth="1"/>
    <col min="10502" max="10502" width="7.42578125" style="30" customWidth="1"/>
    <col min="10503" max="10503" width="2.85546875" style="30" customWidth="1"/>
    <col min="10504" max="10504" width="12.7109375" style="30" customWidth="1"/>
    <col min="10505" max="10505" width="16" style="30" customWidth="1"/>
    <col min="10506" max="10752" width="9.140625" style="30"/>
    <col min="10753" max="10753" width="17.5703125" style="30" customWidth="1"/>
    <col min="10754" max="10754" width="44.7109375" style="30" customWidth="1"/>
    <col min="10755" max="10755" width="8.42578125" style="30" customWidth="1"/>
    <col min="10756" max="10756" width="5.7109375" style="30" customWidth="1"/>
    <col min="10757" max="10757" width="2.5703125" style="30" customWidth="1"/>
    <col min="10758" max="10758" width="7.42578125" style="30" customWidth="1"/>
    <col min="10759" max="10759" width="2.85546875" style="30" customWidth="1"/>
    <col min="10760" max="10760" width="12.7109375" style="30" customWidth="1"/>
    <col min="10761" max="10761" width="16" style="30" customWidth="1"/>
    <col min="10762" max="11008" width="9.140625" style="30"/>
    <col min="11009" max="11009" width="17.5703125" style="30" customWidth="1"/>
    <col min="11010" max="11010" width="44.7109375" style="30" customWidth="1"/>
    <col min="11011" max="11011" width="8.42578125" style="30" customWidth="1"/>
    <col min="11012" max="11012" width="5.7109375" style="30" customWidth="1"/>
    <col min="11013" max="11013" width="2.5703125" style="30" customWidth="1"/>
    <col min="11014" max="11014" width="7.42578125" style="30" customWidth="1"/>
    <col min="11015" max="11015" width="2.85546875" style="30" customWidth="1"/>
    <col min="11016" max="11016" width="12.7109375" style="30" customWidth="1"/>
    <col min="11017" max="11017" width="16" style="30" customWidth="1"/>
    <col min="11018" max="11264" width="9.140625" style="30"/>
    <col min="11265" max="11265" width="17.5703125" style="30" customWidth="1"/>
    <col min="11266" max="11266" width="44.7109375" style="30" customWidth="1"/>
    <col min="11267" max="11267" width="8.42578125" style="30" customWidth="1"/>
    <col min="11268" max="11268" width="5.7109375" style="30" customWidth="1"/>
    <col min="11269" max="11269" width="2.5703125" style="30" customWidth="1"/>
    <col min="11270" max="11270" width="7.42578125" style="30" customWidth="1"/>
    <col min="11271" max="11271" width="2.85546875" style="30" customWidth="1"/>
    <col min="11272" max="11272" width="12.7109375" style="30" customWidth="1"/>
    <col min="11273" max="11273" width="16" style="30" customWidth="1"/>
    <col min="11274" max="11520" width="9.140625" style="30"/>
    <col min="11521" max="11521" width="17.5703125" style="30" customWidth="1"/>
    <col min="11522" max="11522" width="44.7109375" style="30" customWidth="1"/>
    <col min="11523" max="11523" width="8.42578125" style="30" customWidth="1"/>
    <col min="11524" max="11524" width="5.7109375" style="30" customWidth="1"/>
    <col min="11525" max="11525" width="2.5703125" style="30" customWidth="1"/>
    <col min="11526" max="11526" width="7.42578125" style="30" customWidth="1"/>
    <col min="11527" max="11527" width="2.85546875" style="30" customWidth="1"/>
    <col min="11528" max="11528" width="12.7109375" style="30" customWidth="1"/>
    <col min="11529" max="11529" width="16" style="30" customWidth="1"/>
    <col min="11530" max="11776" width="9.140625" style="30"/>
    <col min="11777" max="11777" width="17.5703125" style="30" customWidth="1"/>
    <col min="11778" max="11778" width="44.7109375" style="30" customWidth="1"/>
    <col min="11779" max="11779" width="8.42578125" style="30" customWidth="1"/>
    <col min="11780" max="11780" width="5.7109375" style="30" customWidth="1"/>
    <col min="11781" max="11781" width="2.5703125" style="30" customWidth="1"/>
    <col min="11782" max="11782" width="7.42578125" style="30" customWidth="1"/>
    <col min="11783" max="11783" width="2.85546875" style="30" customWidth="1"/>
    <col min="11784" max="11784" width="12.7109375" style="30" customWidth="1"/>
    <col min="11785" max="11785" width="16" style="30" customWidth="1"/>
    <col min="11786" max="12032" width="9.140625" style="30"/>
    <col min="12033" max="12033" width="17.5703125" style="30" customWidth="1"/>
    <col min="12034" max="12034" width="44.7109375" style="30" customWidth="1"/>
    <col min="12035" max="12035" width="8.42578125" style="30" customWidth="1"/>
    <col min="12036" max="12036" width="5.7109375" style="30" customWidth="1"/>
    <col min="12037" max="12037" width="2.5703125" style="30" customWidth="1"/>
    <col min="12038" max="12038" width="7.42578125" style="30" customWidth="1"/>
    <col min="12039" max="12039" width="2.85546875" style="30" customWidth="1"/>
    <col min="12040" max="12040" width="12.7109375" style="30" customWidth="1"/>
    <col min="12041" max="12041" width="16" style="30" customWidth="1"/>
    <col min="12042" max="12288" width="9.140625" style="30"/>
    <col min="12289" max="12289" width="17.5703125" style="30" customWidth="1"/>
    <col min="12290" max="12290" width="44.7109375" style="30" customWidth="1"/>
    <col min="12291" max="12291" width="8.42578125" style="30" customWidth="1"/>
    <col min="12292" max="12292" width="5.7109375" style="30" customWidth="1"/>
    <col min="12293" max="12293" width="2.5703125" style="30" customWidth="1"/>
    <col min="12294" max="12294" width="7.42578125" style="30" customWidth="1"/>
    <col min="12295" max="12295" width="2.85546875" style="30" customWidth="1"/>
    <col min="12296" max="12296" width="12.7109375" style="30" customWidth="1"/>
    <col min="12297" max="12297" width="16" style="30" customWidth="1"/>
    <col min="12298" max="12544" width="9.140625" style="30"/>
    <col min="12545" max="12545" width="17.5703125" style="30" customWidth="1"/>
    <col min="12546" max="12546" width="44.7109375" style="30" customWidth="1"/>
    <col min="12547" max="12547" width="8.42578125" style="30" customWidth="1"/>
    <col min="12548" max="12548" width="5.7109375" style="30" customWidth="1"/>
    <col min="12549" max="12549" width="2.5703125" style="30" customWidth="1"/>
    <col min="12550" max="12550" width="7.42578125" style="30" customWidth="1"/>
    <col min="12551" max="12551" width="2.85546875" style="30" customWidth="1"/>
    <col min="12552" max="12552" width="12.7109375" style="30" customWidth="1"/>
    <col min="12553" max="12553" width="16" style="30" customWidth="1"/>
    <col min="12554" max="12800" width="9.140625" style="30"/>
    <col min="12801" max="12801" width="17.5703125" style="30" customWidth="1"/>
    <col min="12802" max="12802" width="44.7109375" style="30" customWidth="1"/>
    <col min="12803" max="12803" width="8.42578125" style="30" customWidth="1"/>
    <col min="12804" max="12804" width="5.7109375" style="30" customWidth="1"/>
    <col min="12805" max="12805" width="2.5703125" style="30" customWidth="1"/>
    <col min="12806" max="12806" width="7.42578125" style="30" customWidth="1"/>
    <col min="12807" max="12807" width="2.85546875" style="30" customWidth="1"/>
    <col min="12808" max="12808" width="12.7109375" style="30" customWidth="1"/>
    <col min="12809" max="12809" width="16" style="30" customWidth="1"/>
    <col min="12810" max="13056" width="9.140625" style="30"/>
    <col min="13057" max="13057" width="17.5703125" style="30" customWidth="1"/>
    <col min="13058" max="13058" width="44.7109375" style="30" customWidth="1"/>
    <col min="13059" max="13059" width="8.42578125" style="30" customWidth="1"/>
    <col min="13060" max="13060" width="5.7109375" style="30" customWidth="1"/>
    <col min="13061" max="13061" width="2.5703125" style="30" customWidth="1"/>
    <col min="13062" max="13062" width="7.42578125" style="30" customWidth="1"/>
    <col min="13063" max="13063" width="2.85546875" style="30" customWidth="1"/>
    <col min="13064" max="13064" width="12.7109375" style="30" customWidth="1"/>
    <col min="13065" max="13065" width="16" style="30" customWidth="1"/>
    <col min="13066" max="13312" width="9.140625" style="30"/>
    <col min="13313" max="13313" width="17.5703125" style="30" customWidth="1"/>
    <col min="13314" max="13314" width="44.7109375" style="30" customWidth="1"/>
    <col min="13315" max="13315" width="8.42578125" style="30" customWidth="1"/>
    <col min="13316" max="13316" width="5.7109375" style="30" customWidth="1"/>
    <col min="13317" max="13317" width="2.5703125" style="30" customWidth="1"/>
    <col min="13318" max="13318" width="7.42578125" style="30" customWidth="1"/>
    <col min="13319" max="13319" width="2.85546875" style="30" customWidth="1"/>
    <col min="13320" max="13320" width="12.7109375" style="30" customWidth="1"/>
    <col min="13321" max="13321" width="16" style="30" customWidth="1"/>
    <col min="13322" max="13568" width="9.140625" style="30"/>
    <col min="13569" max="13569" width="17.5703125" style="30" customWidth="1"/>
    <col min="13570" max="13570" width="44.7109375" style="30" customWidth="1"/>
    <col min="13571" max="13571" width="8.42578125" style="30" customWidth="1"/>
    <col min="13572" max="13572" width="5.7109375" style="30" customWidth="1"/>
    <col min="13573" max="13573" width="2.5703125" style="30" customWidth="1"/>
    <col min="13574" max="13574" width="7.42578125" style="30" customWidth="1"/>
    <col min="13575" max="13575" width="2.85546875" style="30" customWidth="1"/>
    <col min="13576" max="13576" width="12.7109375" style="30" customWidth="1"/>
    <col min="13577" max="13577" width="16" style="30" customWidth="1"/>
    <col min="13578" max="13824" width="9.140625" style="30"/>
    <col min="13825" max="13825" width="17.5703125" style="30" customWidth="1"/>
    <col min="13826" max="13826" width="44.7109375" style="30" customWidth="1"/>
    <col min="13827" max="13827" width="8.42578125" style="30" customWidth="1"/>
    <col min="13828" max="13828" width="5.7109375" style="30" customWidth="1"/>
    <col min="13829" max="13829" width="2.5703125" style="30" customWidth="1"/>
    <col min="13830" max="13830" width="7.42578125" style="30" customWidth="1"/>
    <col min="13831" max="13831" width="2.85546875" style="30" customWidth="1"/>
    <col min="13832" max="13832" width="12.7109375" style="30" customWidth="1"/>
    <col min="13833" max="13833" width="16" style="30" customWidth="1"/>
    <col min="13834" max="14080" width="9.140625" style="30"/>
    <col min="14081" max="14081" width="17.5703125" style="30" customWidth="1"/>
    <col min="14082" max="14082" width="44.7109375" style="30" customWidth="1"/>
    <col min="14083" max="14083" width="8.42578125" style="30" customWidth="1"/>
    <col min="14084" max="14084" width="5.7109375" style="30" customWidth="1"/>
    <col min="14085" max="14085" width="2.5703125" style="30" customWidth="1"/>
    <col min="14086" max="14086" width="7.42578125" style="30" customWidth="1"/>
    <col min="14087" max="14087" width="2.85546875" style="30" customWidth="1"/>
    <col min="14088" max="14088" width="12.7109375" style="30" customWidth="1"/>
    <col min="14089" max="14089" width="16" style="30" customWidth="1"/>
    <col min="14090" max="14336" width="9.140625" style="30"/>
    <col min="14337" max="14337" width="17.5703125" style="30" customWidth="1"/>
    <col min="14338" max="14338" width="44.7109375" style="30" customWidth="1"/>
    <col min="14339" max="14339" width="8.42578125" style="30" customWidth="1"/>
    <col min="14340" max="14340" width="5.7109375" style="30" customWidth="1"/>
    <col min="14341" max="14341" width="2.5703125" style="30" customWidth="1"/>
    <col min="14342" max="14342" width="7.42578125" style="30" customWidth="1"/>
    <col min="14343" max="14343" width="2.85546875" style="30" customWidth="1"/>
    <col min="14344" max="14344" width="12.7109375" style="30" customWidth="1"/>
    <col min="14345" max="14345" width="16" style="30" customWidth="1"/>
    <col min="14346" max="14592" width="9.140625" style="30"/>
    <col min="14593" max="14593" width="17.5703125" style="30" customWidth="1"/>
    <col min="14594" max="14594" width="44.7109375" style="30" customWidth="1"/>
    <col min="14595" max="14595" width="8.42578125" style="30" customWidth="1"/>
    <col min="14596" max="14596" width="5.7109375" style="30" customWidth="1"/>
    <col min="14597" max="14597" width="2.5703125" style="30" customWidth="1"/>
    <col min="14598" max="14598" width="7.42578125" style="30" customWidth="1"/>
    <col min="14599" max="14599" width="2.85546875" style="30" customWidth="1"/>
    <col min="14600" max="14600" width="12.7109375" style="30" customWidth="1"/>
    <col min="14601" max="14601" width="16" style="30" customWidth="1"/>
    <col min="14602" max="14848" width="9.140625" style="30"/>
    <col min="14849" max="14849" width="17.5703125" style="30" customWidth="1"/>
    <col min="14850" max="14850" width="44.7109375" style="30" customWidth="1"/>
    <col min="14851" max="14851" width="8.42578125" style="30" customWidth="1"/>
    <col min="14852" max="14852" width="5.7109375" style="30" customWidth="1"/>
    <col min="14853" max="14853" width="2.5703125" style="30" customWidth="1"/>
    <col min="14854" max="14854" width="7.42578125" style="30" customWidth="1"/>
    <col min="14855" max="14855" width="2.85546875" style="30" customWidth="1"/>
    <col min="14856" max="14856" width="12.7109375" style="30" customWidth="1"/>
    <col min="14857" max="14857" width="16" style="30" customWidth="1"/>
    <col min="14858" max="15104" width="9.140625" style="30"/>
    <col min="15105" max="15105" width="17.5703125" style="30" customWidth="1"/>
    <col min="15106" max="15106" width="44.7109375" style="30" customWidth="1"/>
    <col min="15107" max="15107" width="8.42578125" style="30" customWidth="1"/>
    <col min="15108" max="15108" width="5.7109375" style="30" customWidth="1"/>
    <col min="15109" max="15109" width="2.5703125" style="30" customWidth="1"/>
    <col min="15110" max="15110" width="7.42578125" style="30" customWidth="1"/>
    <col min="15111" max="15111" width="2.85546875" style="30" customWidth="1"/>
    <col min="15112" max="15112" width="12.7109375" style="30" customWidth="1"/>
    <col min="15113" max="15113" width="16" style="30" customWidth="1"/>
    <col min="15114" max="15360" width="9.140625" style="30"/>
    <col min="15361" max="15361" width="17.5703125" style="30" customWidth="1"/>
    <col min="15362" max="15362" width="44.7109375" style="30" customWidth="1"/>
    <col min="15363" max="15363" width="8.42578125" style="30" customWidth="1"/>
    <col min="15364" max="15364" width="5.7109375" style="30" customWidth="1"/>
    <col min="15365" max="15365" width="2.5703125" style="30" customWidth="1"/>
    <col min="15366" max="15366" width="7.42578125" style="30" customWidth="1"/>
    <col min="15367" max="15367" width="2.85546875" style="30" customWidth="1"/>
    <col min="15368" max="15368" width="12.7109375" style="30" customWidth="1"/>
    <col min="15369" max="15369" width="16" style="30" customWidth="1"/>
    <col min="15370" max="15616" width="9.140625" style="30"/>
    <col min="15617" max="15617" width="17.5703125" style="30" customWidth="1"/>
    <col min="15618" max="15618" width="44.7109375" style="30" customWidth="1"/>
    <col min="15619" max="15619" width="8.42578125" style="30" customWidth="1"/>
    <col min="15620" max="15620" width="5.7109375" style="30" customWidth="1"/>
    <col min="15621" max="15621" width="2.5703125" style="30" customWidth="1"/>
    <col min="15622" max="15622" width="7.42578125" style="30" customWidth="1"/>
    <col min="15623" max="15623" width="2.85546875" style="30" customWidth="1"/>
    <col min="15624" max="15624" width="12.7109375" style="30" customWidth="1"/>
    <col min="15625" max="15625" width="16" style="30" customWidth="1"/>
    <col min="15626" max="15872" width="9.140625" style="30"/>
    <col min="15873" max="15873" width="17.5703125" style="30" customWidth="1"/>
    <col min="15874" max="15874" width="44.7109375" style="30" customWidth="1"/>
    <col min="15875" max="15875" width="8.42578125" style="30" customWidth="1"/>
    <col min="15876" max="15876" width="5.7109375" style="30" customWidth="1"/>
    <col min="15877" max="15877" width="2.5703125" style="30" customWidth="1"/>
    <col min="15878" max="15878" width="7.42578125" style="30" customWidth="1"/>
    <col min="15879" max="15879" width="2.85546875" style="30" customWidth="1"/>
    <col min="15880" max="15880" width="12.7109375" style="30" customWidth="1"/>
    <col min="15881" max="15881" width="16" style="30" customWidth="1"/>
    <col min="15882" max="16128" width="9.140625" style="30"/>
    <col min="16129" max="16129" width="17.5703125" style="30" customWidth="1"/>
    <col min="16130" max="16130" width="44.7109375" style="30" customWidth="1"/>
    <col min="16131" max="16131" width="8.42578125" style="30" customWidth="1"/>
    <col min="16132" max="16132" width="5.7109375" style="30" customWidth="1"/>
    <col min="16133" max="16133" width="2.5703125" style="30" customWidth="1"/>
    <col min="16134" max="16134" width="7.42578125" style="30" customWidth="1"/>
    <col min="16135" max="16135" width="2.85546875" style="30" customWidth="1"/>
    <col min="16136" max="16136" width="12.7109375" style="30" customWidth="1"/>
    <col min="16137" max="16137" width="16" style="30" customWidth="1"/>
    <col min="16138" max="16384" width="9.140625" style="30"/>
  </cols>
  <sheetData>
    <row r="1" spans="1:9" ht="13.5">
      <c r="I1" s="99" t="s">
        <v>109</v>
      </c>
    </row>
    <row r="2" spans="1:9" ht="13.5">
      <c r="I2" s="100" t="s">
        <v>143</v>
      </c>
    </row>
    <row r="3" spans="1:9">
      <c r="A3" s="77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7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7" t="s">
        <v>164</v>
      </c>
      <c r="B5" s="227"/>
      <c r="C5" s="228"/>
      <c r="D5" s="228"/>
      <c r="E5" s="228"/>
      <c r="F5" s="228"/>
      <c r="G5" s="228"/>
      <c r="H5" s="228"/>
      <c r="I5" s="229"/>
    </row>
    <row r="6" spans="1:9">
      <c r="A6" s="77" t="s">
        <v>165</v>
      </c>
      <c r="B6" s="227"/>
      <c r="C6" s="228"/>
      <c r="D6" s="228"/>
      <c r="E6" s="228"/>
      <c r="F6" s="228"/>
      <c r="G6" s="228"/>
      <c r="H6" s="228"/>
      <c r="I6" s="229"/>
    </row>
    <row r="7" spans="1:9">
      <c r="A7" s="77" t="s">
        <v>166</v>
      </c>
      <c r="B7" s="227"/>
      <c r="C7" s="228"/>
      <c r="D7" s="228"/>
      <c r="E7" s="228"/>
      <c r="F7" s="228"/>
      <c r="G7" s="228"/>
      <c r="H7" s="228"/>
      <c r="I7" s="229"/>
    </row>
    <row r="8" spans="1:9">
      <c r="F8" s="97"/>
      <c r="G8" s="97"/>
      <c r="H8" s="97"/>
      <c r="I8" s="97"/>
    </row>
    <row r="10" spans="1:9" ht="13.5" thickBot="1">
      <c r="A10" s="252" t="s">
        <v>494</v>
      </c>
      <c r="B10" s="252"/>
      <c r="C10" s="252"/>
      <c r="D10" s="252"/>
      <c r="E10" s="252"/>
      <c r="F10" s="252"/>
      <c r="G10" s="252"/>
      <c r="H10" s="252"/>
      <c r="I10" s="252"/>
    </row>
    <row r="11" spans="1:9" ht="14.25" thickTop="1" thickBot="1">
      <c r="A11" s="243" t="s">
        <v>495</v>
      </c>
      <c r="B11" s="243"/>
      <c r="C11" s="243"/>
      <c r="D11" s="243"/>
      <c r="E11" s="243"/>
      <c r="F11" s="243"/>
      <c r="G11" s="243"/>
      <c r="H11" s="243"/>
      <c r="I11" s="243"/>
    </row>
    <row r="12" spans="1:9" ht="13.5" thickTop="1">
      <c r="A12" s="59"/>
      <c r="B12" s="59"/>
      <c r="C12" s="59"/>
      <c r="D12" s="59"/>
      <c r="E12" s="59"/>
      <c r="F12" s="59"/>
      <c r="G12" s="59"/>
      <c r="H12" s="59"/>
    </row>
    <row r="13" spans="1:9">
      <c r="B13" s="165" t="str">
        <f>+BU!C13</f>
        <v>od 01.01. do 30.09. 2017. godine</v>
      </c>
      <c r="C13" s="165"/>
      <c r="D13" s="165"/>
      <c r="E13" s="165"/>
      <c r="F13" s="165"/>
      <c r="G13" s="165"/>
      <c r="H13" s="165"/>
    </row>
    <row r="15" spans="1:9" ht="15.75" customHeight="1">
      <c r="I15" s="60" t="s">
        <v>496</v>
      </c>
    </row>
    <row r="16" spans="1:9" ht="12.75" customHeight="1">
      <c r="A16" s="168" t="s">
        <v>599</v>
      </c>
      <c r="B16" s="168" t="s">
        <v>497</v>
      </c>
      <c r="C16" s="244" t="s">
        <v>169</v>
      </c>
      <c r="D16" s="168" t="s">
        <v>498</v>
      </c>
      <c r="E16" s="247" t="s">
        <v>499</v>
      </c>
      <c r="F16" s="204"/>
      <c r="G16" s="205"/>
      <c r="H16" s="247" t="s">
        <v>325</v>
      </c>
      <c r="I16" s="205"/>
    </row>
    <row r="17" spans="1:9" ht="12.75" customHeight="1">
      <c r="A17" s="236"/>
      <c r="B17" s="236"/>
      <c r="C17" s="245"/>
      <c r="D17" s="236"/>
      <c r="E17" s="248"/>
      <c r="F17" s="249"/>
      <c r="G17" s="250"/>
      <c r="H17" s="248"/>
      <c r="I17" s="250"/>
    </row>
    <row r="18" spans="1:9">
      <c r="A18" s="236"/>
      <c r="B18" s="236"/>
      <c r="C18" s="245"/>
      <c r="D18" s="236"/>
      <c r="E18" s="248"/>
      <c r="F18" s="249"/>
      <c r="G18" s="250"/>
      <c r="H18" s="251"/>
      <c r="I18" s="207"/>
    </row>
    <row r="19" spans="1:9" ht="25.5" customHeight="1">
      <c r="A19" s="236"/>
      <c r="B19" s="236"/>
      <c r="C19" s="245"/>
      <c r="D19" s="236"/>
      <c r="E19" s="248"/>
      <c r="F19" s="249"/>
      <c r="G19" s="250"/>
      <c r="H19" s="168" t="s">
        <v>500</v>
      </c>
      <c r="I19" s="168" t="s">
        <v>501</v>
      </c>
    </row>
    <row r="20" spans="1:9">
      <c r="A20" s="237"/>
      <c r="B20" s="237"/>
      <c r="C20" s="246"/>
      <c r="D20" s="237"/>
      <c r="E20" s="251"/>
      <c r="F20" s="206"/>
      <c r="G20" s="207"/>
      <c r="H20" s="237"/>
      <c r="I20" s="237"/>
    </row>
    <row r="21" spans="1:9">
      <c r="A21" s="149">
        <v>1</v>
      </c>
      <c r="B21" s="149">
        <v>2</v>
      </c>
      <c r="C21" s="149">
        <v>3</v>
      </c>
      <c r="D21" s="149">
        <v>4</v>
      </c>
      <c r="E21" s="175">
        <v>5</v>
      </c>
      <c r="F21" s="242"/>
      <c r="G21" s="178"/>
      <c r="H21" s="149">
        <v>6</v>
      </c>
      <c r="I21" s="149">
        <v>7</v>
      </c>
    </row>
    <row r="22" spans="1:9" ht="27" customHeight="1">
      <c r="A22" s="149"/>
      <c r="B22" s="61" t="s">
        <v>502</v>
      </c>
      <c r="C22" s="149"/>
      <c r="D22" s="149"/>
      <c r="E22" s="175"/>
      <c r="F22" s="242"/>
      <c r="G22" s="178"/>
      <c r="H22" s="149"/>
      <c r="I22" s="149"/>
    </row>
    <row r="23" spans="1:9" ht="15" customHeight="1">
      <c r="A23" s="149" t="s">
        <v>503</v>
      </c>
      <c r="B23" s="55" t="s">
        <v>504</v>
      </c>
      <c r="C23" s="149"/>
      <c r="D23" s="149"/>
      <c r="E23" s="149">
        <v>4</v>
      </c>
      <c r="F23" s="149">
        <v>0</v>
      </c>
      <c r="G23" s="149">
        <v>1</v>
      </c>
      <c r="H23" s="156"/>
      <c r="I23" s="156"/>
    </row>
    <row r="24" spans="1:9" ht="13.5" customHeight="1">
      <c r="A24" s="149"/>
      <c r="B24" s="150" t="s">
        <v>505</v>
      </c>
      <c r="C24" s="149"/>
      <c r="D24" s="149"/>
      <c r="E24" s="149"/>
      <c r="F24" s="149"/>
      <c r="G24" s="149"/>
      <c r="H24" s="157"/>
      <c r="I24" s="157"/>
    </row>
    <row r="25" spans="1:9" ht="26.25" customHeight="1">
      <c r="A25" s="149" t="s">
        <v>506</v>
      </c>
      <c r="B25" s="150" t="s">
        <v>507</v>
      </c>
      <c r="C25" s="149"/>
      <c r="D25" s="149" t="s">
        <v>154</v>
      </c>
      <c r="E25" s="149"/>
      <c r="F25" s="149"/>
      <c r="G25" s="149"/>
      <c r="H25" s="157"/>
      <c r="I25" s="157"/>
    </row>
    <row r="26" spans="1:9" ht="15.75" customHeight="1">
      <c r="A26" s="149" t="s">
        <v>508</v>
      </c>
      <c r="B26" s="150" t="s">
        <v>155</v>
      </c>
      <c r="C26" s="149"/>
      <c r="D26" s="149" t="s">
        <v>509</v>
      </c>
      <c r="E26" s="149"/>
      <c r="F26" s="149"/>
      <c r="G26" s="149"/>
      <c r="H26" s="157"/>
      <c r="I26" s="157"/>
    </row>
    <row r="27" spans="1:9" ht="27" customHeight="1">
      <c r="A27" s="149" t="s">
        <v>510</v>
      </c>
      <c r="B27" s="150" t="s">
        <v>511</v>
      </c>
      <c r="C27" s="149"/>
      <c r="D27" s="149" t="s">
        <v>154</v>
      </c>
      <c r="E27" s="149"/>
      <c r="F27" s="149"/>
      <c r="G27" s="149"/>
      <c r="H27" s="157"/>
      <c r="I27" s="157"/>
    </row>
    <row r="28" spans="1:9" ht="15.75" customHeight="1">
      <c r="A28" s="149" t="s">
        <v>512</v>
      </c>
      <c r="B28" s="150" t="s">
        <v>156</v>
      </c>
      <c r="C28" s="149"/>
      <c r="D28" s="149" t="s">
        <v>509</v>
      </c>
      <c r="E28" s="149"/>
      <c r="F28" s="149"/>
      <c r="G28" s="149"/>
      <c r="H28" s="157"/>
      <c r="I28" s="157"/>
    </row>
    <row r="29" spans="1:9" ht="15.75" customHeight="1">
      <c r="A29" s="149" t="s">
        <v>513</v>
      </c>
      <c r="B29" s="150" t="s">
        <v>514</v>
      </c>
      <c r="C29" s="149"/>
      <c r="D29" s="149" t="s">
        <v>509</v>
      </c>
      <c r="E29" s="149"/>
      <c r="F29" s="149"/>
      <c r="G29" s="149"/>
      <c r="H29" s="157"/>
      <c r="I29" s="157"/>
    </row>
    <row r="30" spans="1:9" ht="13.5" customHeight="1">
      <c r="A30" s="149" t="s">
        <v>515</v>
      </c>
      <c r="B30" s="150" t="s">
        <v>516</v>
      </c>
      <c r="C30" s="149"/>
      <c r="D30" s="149" t="s">
        <v>509</v>
      </c>
      <c r="E30" s="149"/>
      <c r="F30" s="149"/>
      <c r="G30" s="149"/>
      <c r="H30" s="157"/>
      <c r="I30" s="157"/>
    </row>
    <row r="31" spans="1:9" ht="26.25" customHeight="1">
      <c r="A31" s="149" t="s">
        <v>517</v>
      </c>
      <c r="B31" s="150" t="s">
        <v>518</v>
      </c>
      <c r="C31" s="149"/>
      <c r="D31" s="149" t="s">
        <v>509</v>
      </c>
      <c r="E31" s="149"/>
      <c r="F31" s="149"/>
      <c r="G31" s="149"/>
      <c r="H31" s="157"/>
      <c r="I31" s="157"/>
    </row>
    <row r="32" spans="1:9" ht="15.75" customHeight="1">
      <c r="A32" s="154" t="s">
        <v>519</v>
      </c>
      <c r="B32" s="55" t="s">
        <v>92</v>
      </c>
      <c r="C32" s="149"/>
      <c r="D32" s="149"/>
      <c r="E32" s="149">
        <v>4</v>
      </c>
      <c r="F32" s="149">
        <v>0</v>
      </c>
      <c r="G32" s="149">
        <v>2</v>
      </c>
      <c r="H32" s="156"/>
      <c r="I32" s="156"/>
    </row>
    <row r="33" spans="1:9" ht="12.75" customHeight="1">
      <c r="A33" s="149" t="s">
        <v>520</v>
      </c>
      <c r="B33" s="150" t="s">
        <v>157</v>
      </c>
      <c r="C33" s="149"/>
      <c r="D33" s="149" t="s">
        <v>509</v>
      </c>
      <c r="E33" s="149"/>
      <c r="F33" s="149"/>
      <c r="G33" s="149"/>
      <c r="H33" s="157"/>
      <c r="I33" s="157"/>
    </row>
    <row r="34" spans="1:9" ht="13.5" customHeight="1">
      <c r="A34" s="149" t="s">
        <v>521</v>
      </c>
      <c r="B34" s="150" t="s">
        <v>158</v>
      </c>
      <c r="C34" s="149"/>
      <c r="D34" s="149" t="s">
        <v>509</v>
      </c>
      <c r="E34" s="149"/>
      <c r="F34" s="149"/>
      <c r="G34" s="149"/>
      <c r="H34" s="157"/>
      <c r="I34" s="157"/>
    </row>
    <row r="35" spans="1:9" ht="14.25" customHeight="1">
      <c r="A35" s="149" t="s">
        <v>522</v>
      </c>
      <c r="B35" s="150" t="s">
        <v>523</v>
      </c>
      <c r="C35" s="149"/>
      <c r="D35" s="149" t="s">
        <v>509</v>
      </c>
      <c r="E35" s="149"/>
      <c r="F35" s="149"/>
      <c r="G35" s="149"/>
      <c r="H35" s="157"/>
      <c r="I35" s="157"/>
    </row>
    <row r="36" spans="1:9" ht="14.25" customHeight="1">
      <c r="A36" s="149" t="s">
        <v>524</v>
      </c>
      <c r="B36" s="150" t="s">
        <v>159</v>
      </c>
      <c r="C36" s="149"/>
      <c r="D36" s="149" t="s">
        <v>509</v>
      </c>
      <c r="E36" s="149"/>
      <c r="F36" s="149"/>
      <c r="G36" s="149"/>
      <c r="H36" s="157"/>
      <c r="I36" s="157"/>
    </row>
    <row r="37" spans="1:9" ht="14.25" customHeight="1">
      <c r="A37" s="149" t="s">
        <v>525</v>
      </c>
      <c r="B37" s="150" t="s">
        <v>526</v>
      </c>
      <c r="C37" s="149"/>
      <c r="D37" s="149" t="s">
        <v>509</v>
      </c>
      <c r="E37" s="149"/>
      <c r="F37" s="149"/>
      <c r="G37" s="149"/>
      <c r="H37" s="157"/>
      <c r="I37" s="157"/>
    </row>
    <row r="38" spans="1:9" ht="13.5" customHeight="1">
      <c r="A38" s="149" t="s">
        <v>527</v>
      </c>
      <c r="B38" s="150" t="s">
        <v>160</v>
      </c>
      <c r="C38" s="149"/>
      <c r="D38" s="149" t="s">
        <v>509</v>
      </c>
      <c r="E38" s="149"/>
      <c r="F38" s="149"/>
      <c r="G38" s="149"/>
      <c r="H38" s="157"/>
      <c r="I38" s="157"/>
    </row>
    <row r="39" spans="1:9" ht="15" customHeight="1">
      <c r="A39" s="149" t="s">
        <v>528</v>
      </c>
      <c r="B39" s="150" t="s">
        <v>161</v>
      </c>
      <c r="C39" s="149"/>
      <c r="D39" s="149" t="s">
        <v>509</v>
      </c>
      <c r="E39" s="149"/>
      <c r="F39" s="149"/>
      <c r="G39" s="149"/>
      <c r="H39" s="157"/>
      <c r="I39" s="157"/>
    </row>
    <row r="40" spans="1:9" ht="15.75" customHeight="1">
      <c r="A40" s="154" t="s">
        <v>529</v>
      </c>
      <c r="B40" s="55" t="s">
        <v>93</v>
      </c>
      <c r="C40" s="149"/>
      <c r="D40" s="149"/>
      <c r="E40" s="149">
        <v>4</v>
      </c>
      <c r="F40" s="149">
        <v>0</v>
      </c>
      <c r="G40" s="149">
        <v>3</v>
      </c>
      <c r="H40" s="156"/>
      <c r="I40" s="156"/>
    </row>
    <row r="41" spans="1:9" ht="15.75" customHeight="1">
      <c r="A41" s="154" t="s">
        <v>530</v>
      </c>
      <c r="B41" s="55" t="s">
        <v>94</v>
      </c>
      <c r="C41" s="149"/>
      <c r="D41" s="149"/>
      <c r="E41" s="149">
        <v>4</v>
      </c>
      <c r="F41" s="149">
        <v>0</v>
      </c>
      <c r="G41" s="149">
        <v>4</v>
      </c>
      <c r="H41" s="156"/>
      <c r="I41" s="156"/>
    </row>
    <row r="42" spans="1:9" ht="15" customHeight="1">
      <c r="A42" s="149"/>
      <c r="B42" s="150" t="s">
        <v>531</v>
      </c>
      <c r="C42" s="149"/>
      <c r="D42" s="149"/>
      <c r="E42" s="149"/>
      <c r="F42" s="149"/>
      <c r="G42" s="149"/>
      <c r="H42" s="157"/>
      <c r="I42" s="157"/>
    </row>
    <row r="43" spans="1:9" ht="15" customHeight="1">
      <c r="A43" s="154" t="s">
        <v>532</v>
      </c>
      <c r="B43" s="55" t="s">
        <v>95</v>
      </c>
      <c r="C43" s="149"/>
      <c r="D43" s="149"/>
      <c r="E43" s="149">
        <v>4</v>
      </c>
      <c r="F43" s="149">
        <v>0</v>
      </c>
      <c r="G43" s="149">
        <v>5</v>
      </c>
      <c r="H43" s="157"/>
      <c r="I43" s="157"/>
    </row>
    <row r="44" spans="1:9" ht="17.25" customHeight="1">
      <c r="A44" s="149" t="s">
        <v>533</v>
      </c>
      <c r="B44" s="150" t="s">
        <v>534</v>
      </c>
      <c r="C44" s="149"/>
      <c r="D44" s="149" t="s">
        <v>154</v>
      </c>
      <c r="E44" s="149">
        <v>4</v>
      </c>
      <c r="F44" s="149">
        <v>0</v>
      </c>
      <c r="G44" s="149">
        <v>6</v>
      </c>
      <c r="H44" s="157"/>
      <c r="I44" s="157"/>
    </row>
    <row r="45" spans="1:9" ht="15.75" customHeight="1">
      <c r="A45" s="149" t="s">
        <v>535</v>
      </c>
      <c r="B45" s="150" t="s">
        <v>536</v>
      </c>
      <c r="C45" s="149"/>
      <c r="D45" s="149" t="s">
        <v>154</v>
      </c>
      <c r="E45" s="149">
        <v>4</v>
      </c>
      <c r="F45" s="149">
        <v>0</v>
      </c>
      <c r="G45" s="149">
        <v>7</v>
      </c>
      <c r="H45" s="157"/>
      <c r="I45" s="157"/>
    </row>
    <row r="46" spans="1:9" ht="15" customHeight="1">
      <c r="A46" s="149" t="s">
        <v>537</v>
      </c>
      <c r="B46" s="150" t="s">
        <v>538</v>
      </c>
      <c r="C46" s="149"/>
      <c r="D46" s="149" t="s">
        <v>154</v>
      </c>
      <c r="E46" s="149">
        <v>4</v>
      </c>
      <c r="F46" s="149">
        <v>0</v>
      </c>
      <c r="G46" s="149">
        <v>8</v>
      </c>
      <c r="H46" s="157"/>
      <c r="I46" s="157"/>
    </row>
    <row r="47" spans="1:9" ht="12.75" customHeight="1">
      <c r="A47" s="149" t="s">
        <v>539</v>
      </c>
      <c r="B47" s="150" t="s">
        <v>540</v>
      </c>
      <c r="C47" s="149"/>
      <c r="D47" s="149" t="s">
        <v>154</v>
      </c>
      <c r="E47" s="149">
        <v>4</v>
      </c>
      <c r="F47" s="149">
        <v>0</v>
      </c>
      <c r="G47" s="149">
        <v>9</v>
      </c>
      <c r="H47" s="157"/>
      <c r="I47" s="157"/>
    </row>
    <row r="48" spans="1:9" ht="12.75" customHeight="1">
      <c r="A48" s="149" t="s">
        <v>541</v>
      </c>
      <c r="B48" s="150" t="s">
        <v>542</v>
      </c>
      <c r="C48" s="149"/>
      <c r="D48" s="149" t="s">
        <v>154</v>
      </c>
      <c r="E48" s="149">
        <v>4</v>
      </c>
      <c r="F48" s="149">
        <v>1</v>
      </c>
      <c r="G48" s="149">
        <v>0</v>
      </c>
      <c r="H48" s="157"/>
      <c r="I48" s="157"/>
    </row>
    <row r="49" spans="1:9" ht="13.5" customHeight="1">
      <c r="A49" s="149" t="s">
        <v>543</v>
      </c>
      <c r="B49" s="150" t="s">
        <v>544</v>
      </c>
      <c r="C49" s="149"/>
      <c r="D49" s="149" t="s">
        <v>154</v>
      </c>
      <c r="E49" s="149">
        <v>4</v>
      </c>
      <c r="F49" s="149">
        <v>1</v>
      </c>
      <c r="G49" s="149">
        <v>1</v>
      </c>
      <c r="H49" s="157"/>
      <c r="I49" s="157"/>
    </row>
    <row r="50" spans="1:9" ht="15.75" customHeight="1">
      <c r="A50" s="154" t="s">
        <v>545</v>
      </c>
      <c r="B50" s="55" t="s">
        <v>96</v>
      </c>
      <c r="C50" s="149"/>
      <c r="D50" s="149"/>
      <c r="E50" s="149">
        <v>4</v>
      </c>
      <c r="F50" s="149">
        <v>1</v>
      </c>
      <c r="G50" s="149">
        <v>2</v>
      </c>
      <c r="H50" s="157"/>
      <c r="I50" s="157"/>
    </row>
    <row r="51" spans="1:9" ht="15" customHeight="1">
      <c r="A51" s="149" t="s">
        <v>546</v>
      </c>
      <c r="B51" s="150" t="s">
        <v>547</v>
      </c>
      <c r="C51" s="149"/>
      <c r="D51" s="149" t="s">
        <v>162</v>
      </c>
      <c r="E51" s="149">
        <v>4</v>
      </c>
      <c r="F51" s="149">
        <v>1</v>
      </c>
      <c r="G51" s="149">
        <v>3</v>
      </c>
      <c r="H51" s="157"/>
      <c r="I51" s="157"/>
    </row>
    <row r="52" spans="1:9" ht="13.5" customHeight="1">
      <c r="A52" s="149" t="s">
        <v>548</v>
      </c>
      <c r="B52" s="150" t="s">
        <v>549</v>
      </c>
      <c r="C52" s="149"/>
      <c r="D52" s="149" t="s">
        <v>162</v>
      </c>
      <c r="E52" s="149">
        <v>4</v>
      </c>
      <c r="F52" s="149">
        <v>1</v>
      </c>
      <c r="G52" s="149">
        <v>4</v>
      </c>
      <c r="H52" s="157"/>
      <c r="I52" s="157"/>
    </row>
    <row r="53" spans="1:9" ht="14.25" customHeight="1">
      <c r="A53" s="149" t="s">
        <v>550</v>
      </c>
      <c r="B53" s="150" t="s">
        <v>551</v>
      </c>
      <c r="C53" s="149"/>
      <c r="D53" s="149" t="s">
        <v>162</v>
      </c>
      <c r="E53" s="149">
        <v>4</v>
      </c>
      <c r="F53" s="149">
        <v>1</v>
      </c>
      <c r="G53" s="149">
        <v>5</v>
      </c>
      <c r="H53" s="157"/>
      <c r="I53" s="157"/>
    </row>
    <row r="54" spans="1:9" ht="16.5" customHeight="1">
      <c r="A54" s="149" t="s">
        <v>552</v>
      </c>
      <c r="B54" s="150" t="s">
        <v>553</v>
      </c>
      <c r="C54" s="149"/>
      <c r="D54" s="149" t="s">
        <v>162</v>
      </c>
      <c r="E54" s="149">
        <v>4</v>
      </c>
      <c r="F54" s="149">
        <v>1</v>
      </c>
      <c r="G54" s="149">
        <v>6</v>
      </c>
      <c r="H54" s="157"/>
      <c r="I54" s="157"/>
    </row>
    <row r="55" spans="1:9" ht="15.75" customHeight="1">
      <c r="A55" s="154">
        <v>31</v>
      </c>
      <c r="B55" s="55" t="s">
        <v>97</v>
      </c>
      <c r="C55" s="149"/>
      <c r="D55" s="149"/>
      <c r="E55" s="149">
        <v>4</v>
      </c>
      <c r="F55" s="149">
        <v>1</v>
      </c>
      <c r="G55" s="149">
        <v>7</v>
      </c>
      <c r="H55" s="157"/>
      <c r="I55" s="157"/>
    </row>
    <row r="56" spans="1:9" ht="14.25" customHeight="1">
      <c r="A56" s="154" t="s">
        <v>554</v>
      </c>
      <c r="B56" s="55" t="s">
        <v>98</v>
      </c>
      <c r="C56" s="149"/>
      <c r="D56" s="149"/>
      <c r="E56" s="149">
        <v>4</v>
      </c>
      <c r="F56" s="149">
        <v>1</v>
      </c>
      <c r="G56" s="149">
        <v>8</v>
      </c>
      <c r="H56" s="157"/>
      <c r="I56" s="157"/>
    </row>
    <row r="57" spans="1:9" ht="27" customHeight="1">
      <c r="A57" s="149"/>
      <c r="B57" s="150" t="s">
        <v>555</v>
      </c>
      <c r="C57" s="149"/>
      <c r="D57" s="149"/>
      <c r="E57" s="149"/>
      <c r="F57" s="149"/>
      <c r="G57" s="149"/>
      <c r="H57" s="157"/>
      <c r="I57" s="157"/>
    </row>
    <row r="58" spans="1:9" ht="14.25" customHeight="1">
      <c r="A58" s="154" t="s">
        <v>556</v>
      </c>
      <c r="B58" s="55" t="s">
        <v>99</v>
      </c>
      <c r="C58" s="149"/>
      <c r="D58" s="149"/>
      <c r="E58" s="149">
        <v>4</v>
      </c>
      <c r="F58" s="149">
        <v>1</v>
      </c>
      <c r="G58" s="149">
        <v>9</v>
      </c>
      <c r="H58" s="157"/>
      <c r="I58" s="157"/>
    </row>
    <row r="59" spans="1:9" ht="13.5" customHeight="1">
      <c r="A59" s="149" t="s">
        <v>557</v>
      </c>
      <c r="B59" s="150" t="s">
        <v>558</v>
      </c>
      <c r="C59" s="149"/>
      <c r="D59" s="149" t="s">
        <v>154</v>
      </c>
      <c r="E59" s="149">
        <v>4</v>
      </c>
      <c r="F59" s="149">
        <v>2</v>
      </c>
      <c r="G59" s="149">
        <v>0</v>
      </c>
      <c r="H59" s="157"/>
      <c r="I59" s="157"/>
    </row>
    <row r="60" spans="1:9" ht="12.75" customHeight="1">
      <c r="A60" s="149" t="s">
        <v>559</v>
      </c>
      <c r="B60" s="150" t="s">
        <v>560</v>
      </c>
      <c r="C60" s="149"/>
      <c r="D60" s="149" t="s">
        <v>154</v>
      </c>
      <c r="E60" s="149">
        <v>4</v>
      </c>
      <c r="F60" s="149">
        <v>2</v>
      </c>
      <c r="G60" s="149">
        <v>1</v>
      </c>
      <c r="H60" s="157"/>
      <c r="I60" s="157"/>
    </row>
    <row r="61" spans="1:9" ht="12.75" customHeight="1">
      <c r="A61" s="149" t="s">
        <v>561</v>
      </c>
      <c r="B61" s="150" t="s">
        <v>562</v>
      </c>
      <c r="C61" s="149"/>
      <c r="D61" s="149" t="s">
        <v>154</v>
      </c>
      <c r="E61" s="149">
        <v>4</v>
      </c>
      <c r="F61" s="149">
        <v>2</v>
      </c>
      <c r="G61" s="149">
        <v>2</v>
      </c>
      <c r="H61" s="157"/>
      <c r="I61" s="157"/>
    </row>
    <row r="62" spans="1:9" ht="27.75" customHeight="1">
      <c r="A62" s="149" t="s">
        <v>563</v>
      </c>
      <c r="B62" s="150" t="s">
        <v>564</v>
      </c>
      <c r="C62" s="149"/>
      <c r="D62" s="149" t="s">
        <v>154</v>
      </c>
      <c r="E62" s="149">
        <v>4</v>
      </c>
      <c r="F62" s="149">
        <v>2</v>
      </c>
      <c r="G62" s="149">
        <v>3</v>
      </c>
      <c r="H62" s="157"/>
      <c r="I62" s="157"/>
    </row>
    <row r="63" spans="1:9" ht="14.25" customHeight="1">
      <c r="A63" s="154" t="s">
        <v>565</v>
      </c>
      <c r="B63" s="55" t="s">
        <v>100</v>
      </c>
      <c r="C63" s="149"/>
      <c r="D63" s="149"/>
      <c r="E63" s="149">
        <v>4</v>
      </c>
      <c r="F63" s="149">
        <v>2</v>
      </c>
      <c r="G63" s="149">
        <v>4</v>
      </c>
      <c r="H63" s="156"/>
      <c r="I63" s="156"/>
    </row>
    <row r="64" spans="1:9" ht="12.75" customHeight="1">
      <c r="A64" s="149" t="s">
        <v>566</v>
      </c>
      <c r="B64" s="150" t="s">
        <v>567</v>
      </c>
      <c r="C64" s="149"/>
      <c r="D64" s="149" t="s">
        <v>162</v>
      </c>
      <c r="E64" s="149">
        <v>4</v>
      </c>
      <c r="F64" s="149">
        <v>2</v>
      </c>
      <c r="G64" s="149">
        <v>5</v>
      </c>
      <c r="H64" s="157"/>
      <c r="I64" s="157"/>
    </row>
    <row r="65" spans="1:9" ht="15.75" customHeight="1">
      <c r="A65" s="149" t="s">
        <v>568</v>
      </c>
      <c r="B65" s="150" t="s">
        <v>569</v>
      </c>
      <c r="C65" s="149"/>
      <c r="D65" s="149" t="s">
        <v>162</v>
      </c>
      <c r="E65" s="149">
        <v>4</v>
      </c>
      <c r="F65" s="149">
        <v>2</v>
      </c>
      <c r="G65" s="149">
        <v>6</v>
      </c>
      <c r="H65" s="157"/>
      <c r="I65" s="157"/>
    </row>
    <row r="66" spans="1:9" ht="14.25" customHeight="1">
      <c r="A66" s="149" t="s">
        <v>570</v>
      </c>
      <c r="B66" s="150" t="s">
        <v>571</v>
      </c>
      <c r="C66" s="149"/>
      <c r="D66" s="149" t="s">
        <v>162</v>
      </c>
      <c r="E66" s="149">
        <v>4</v>
      </c>
      <c r="F66" s="149">
        <v>2</v>
      </c>
      <c r="G66" s="149">
        <v>7</v>
      </c>
      <c r="H66" s="157"/>
      <c r="I66" s="157"/>
    </row>
    <row r="67" spans="1:9" ht="12" customHeight="1">
      <c r="A67" s="149" t="s">
        <v>572</v>
      </c>
      <c r="B67" s="150" t="s">
        <v>573</v>
      </c>
      <c r="C67" s="149"/>
      <c r="D67" s="149" t="s">
        <v>162</v>
      </c>
      <c r="E67" s="149">
        <v>4</v>
      </c>
      <c r="F67" s="149">
        <v>2</v>
      </c>
      <c r="G67" s="149">
        <v>8</v>
      </c>
      <c r="H67" s="157"/>
      <c r="I67" s="157"/>
    </row>
    <row r="68" spans="1:9" ht="13.5" customHeight="1">
      <c r="A68" s="149" t="s">
        <v>574</v>
      </c>
      <c r="B68" s="150" t="s">
        <v>575</v>
      </c>
      <c r="C68" s="149"/>
      <c r="D68" s="149" t="s">
        <v>162</v>
      </c>
      <c r="E68" s="149">
        <v>4</v>
      </c>
      <c r="F68" s="149">
        <v>2</v>
      </c>
      <c r="G68" s="149">
        <v>9</v>
      </c>
      <c r="H68" s="157"/>
      <c r="I68" s="157"/>
    </row>
    <row r="69" spans="1:9" ht="27" customHeight="1">
      <c r="A69" s="149" t="s">
        <v>576</v>
      </c>
      <c r="B69" s="150" t="s">
        <v>577</v>
      </c>
      <c r="C69" s="149"/>
      <c r="D69" s="149" t="s">
        <v>162</v>
      </c>
      <c r="E69" s="149">
        <v>4</v>
      </c>
      <c r="F69" s="149">
        <v>3</v>
      </c>
      <c r="G69" s="149">
        <v>0</v>
      </c>
      <c r="H69" s="157"/>
      <c r="I69" s="157"/>
    </row>
    <row r="70" spans="1:9" ht="14.25" customHeight="1">
      <c r="A70" s="154" t="s">
        <v>578</v>
      </c>
      <c r="B70" s="55" t="s">
        <v>101</v>
      </c>
      <c r="C70" s="149"/>
      <c r="D70" s="149"/>
      <c r="E70" s="149">
        <v>4</v>
      </c>
      <c r="F70" s="149">
        <v>3</v>
      </c>
      <c r="G70" s="149">
        <v>1</v>
      </c>
      <c r="H70" s="157"/>
      <c r="I70" s="157"/>
    </row>
    <row r="71" spans="1:9" ht="14.25" customHeight="1">
      <c r="A71" s="154" t="s">
        <v>579</v>
      </c>
      <c r="B71" s="55" t="s">
        <v>102</v>
      </c>
      <c r="C71" s="149"/>
      <c r="D71" s="149"/>
      <c r="E71" s="149">
        <v>4</v>
      </c>
      <c r="F71" s="149">
        <v>3</v>
      </c>
      <c r="G71" s="149">
        <v>2</v>
      </c>
      <c r="H71" s="156"/>
      <c r="I71" s="156"/>
    </row>
    <row r="72" spans="1:9" ht="13.5" customHeight="1">
      <c r="A72" s="154" t="s">
        <v>580</v>
      </c>
      <c r="B72" s="150" t="s">
        <v>581</v>
      </c>
      <c r="C72" s="149"/>
      <c r="D72" s="149"/>
      <c r="E72" s="149">
        <v>4</v>
      </c>
      <c r="F72" s="149">
        <v>3</v>
      </c>
      <c r="G72" s="149">
        <v>3</v>
      </c>
      <c r="H72" s="157"/>
      <c r="I72" s="157"/>
    </row>
    <row r="73" spans="1:9" ht="14.25" customHeight="1">
      <c r="A73" s="154" t="s">
        <v>582</v>
      </c>
      <c r="B73" s="150" t="s">
        <v>583</v>
      </c>
      <c r="C73" s="149"/>
      <c r="D73" s="149"/>
      <c r="E73" s="149">
        <v>4</v>
      </c>
      <c r="F73" s="149">
        <v>3</v>
      </c>
      <c r="G73" s="149">
        <v>4</v>
      </c>
      <c r="H73" s="157"/>
      <c r="I73" s="157"/>
    </row>
    <row r="74" spans="1:9" ht="12.75" customHeight="1">
      <c r="A74" s="154" t="s">
        <v>584</v>
      </c>
      <c r="B74" s="150" t="s">
        <v>585</v>
      </c>
      <c r="C74" s="149"/>
      <c r="D74" s="149"/>
      <c r="E74" s="149">
        <v>4</v>
      </c>
      <c r="F74" s="149">
        <v>3</v>
      </c>
      <c r="G74" s="149">
        <v>5</v>
      </c>
      <c r="H74" s="157"/>
      <c r="I74" s="157"/>
    </row>
    <row r="75" spans="1:9" ht="13.5" customHeight="1">
      <c r="A75" s="154" t="s">
        <v>586</v>
      </c>
      <c r="B75" s="150" t="s">
        <v>587</v>
      </c>
      <c r="C75" s="149"/>
      <c r="D75" s="149"/>
      <c r="E75" s="149">
        <v>4</v>
      </c>
      <c r="F75" s="149">
        <v>3</v>
      </c>
      <c r="G75" s="149">
        <v>6</v>
      </c>
      <c r="H75" s="157"/>
      <c r="I75" s="157"/>
    </row>
    <row r="76" spans="1:9" ht="13.5" customHeight="1">
      <c r="A76" s="154" t="s">
        <v>588</v>
      </c>
      <c r="B76" s="150" t="s">
        <v>589</v>
      </c>
      <c r="C76" s="149"/>
      <c r="D76" s="149"/>
      <c r="E76" s="149">
        <v>4</v>
      </c>
      <c r="F76" s="149">
        <v>3</v>
      </c>
      <c r="G76" s="149">
        <v>7</v>
      </c>
      <c r="H76" s="157"/>
      <c r="I76" s="157"/>
    </row>
    <row r="77" spans="1:9" ht="14.25" customHeight="1">
      <c r="A77" s="154" t="s">
        <v>590</v>
      </c>
      <c r="B77" s="150" t="s">
        <v>591</v>
      </c>
      <c r="C77" s="149"/>
      <c r="D77" s="149" t="s">
        <v>154</v>
      </c>
      <c r="E77" s="149">
        <v>4</v>
      </c>
      <c r="F77" s="149">
        <v>3</v>
      </c>
      <c r="G77" s="149">
        <v>8</v>
      </c>
      <c r="H77" s="157"/>
      <c r="I77" s="157"/>
    </row>
    <row r="78" spans="1:9" ht="15" customHeight="1">
      <c r="A78" s="154" t="s">
        <v>592</v>
      </c>
      <c r="B78" s="150" t="s">
        <v>593</v>
      </c>
      <c r="C78" s="149"/>
      <c r="D78" s="149" t="s">
        <v>162</v>
      </c>
      <c r="E78" s="149">
        <v>4</v>
      </c>
      <c r="F78" s="149">
        <v>3</v>
      </c>
      <c r="G78" s="149">
        <v>9</v>
      </c>
      <c r="H78" s="157"/>
      <c r="I78" s="157"/>
    </row>
    <row r="79" spans="1:9" ht="26.25" customHeight="1">
      <c r="A79" s="154" t="s">
        <v>594</v>
      </c>
      <c r="B79" s="150" t="s">
        <v>595</v>
      </c>
      <c r="C79" s="149"/>
      <c r="D79" s="149"/>
      <c r="E79" s="149">
        <v>4</v>
      </c>
      <c r="F79" s="149">
        <v>4</v>
      </c>
      <c r="G79" s="149">
        <v>0</v>
      </c>
      <c r="H79" s="157"/>
      <c r="I79" s="157"/>
    </row>
    <row r="81" spans="1:9" ht="13.5">
      <c r="A81" s="62" t="s">
        <v>596</v>
      </c>
      <c r="B81" s="63" t="s">
        <v>597</v>
      </c>
      <c r="I81" s="30" t="s">
        <v>318</v>
      </c>
    </row>
    <row r="82" spans="1:9" ht="13.5">
      <c r="A82" s="62" t="s">
        <v>598</v>
      </c>
      <c r="B82" s="63" t="s">
        <v>597</v>
      </c>
      <c r="E82" s="152"/>
      <c r="F82" s="152"/>
      <c r="H82" s="30" t="s">
        <v>320</v>
      </c>
      <c r="I82" s="151"/>
    </row>
  </sheetData>
  <mergeCells count="18">
    <mergeCell ref="A10:I10"/>
    <mergeCell ref="B3:I3"/>
    <mergeCell ref="B4:I4"/>
    <mergeCell ref="B5:I5"/>
    <mergeCell ref="B6:I6"/>
    <mergeCell ref="B7:I7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5"/>
  <sheetViews>
    <sheetView showGridLines="0" workbookViewId="0">
      <selection activeCell="W71" sqref="W71"/>
    </sheetView>
  </sheetViews>
  <sheetFormatPr defaultRowHeight="15.75" customHeight="1"/>
  <cols>
    <col min="1" max="1" width="14.7109375" style="103" bestFit="1" customWidth="1"/>
    <col min="2" max="2" width="62.42578125" style="103" bestFit="1" customWidth="1"/>
    <col min="3" max="3" width="7.42578125" style="103" customWidth="1"/>
    <col min="4" max="6" width="2.5703125" style="103" customWidth="1"/>
    <col min="7" max="7" width="14.85546875" style="103" bestFit="1" customWidth="1"/>
    <col min="8" max="8" width="17.5703125" style="103" bestFit="1" customWidth="1"/>
    <col min="9" max="9" width="2.42578125" style="103" customWidth="1"/>
    <col min="10" max="11" width="2.5703125" style="103" customWidth="1"/>
    <col min="12" max="13" width="8.28515625" style="103" bestFit="1" customWidth="1"/>
    <col min="14" max="14" width="2.85546875" style="103" customWidth="1"/>
    <col min="15" max="15" width="7.42578125" style="103" bestFit="1" customWidth="1"/>
    <col min="16" max="16" width="7.7109375" style="103" bestFit="1" customWidth="1"/>
    <col min="17" max="18" width="2.85546875" style="103" customWidth="1"/>
    <col min="19" max="19" width="4" style="103" customWidth="1"/>
    <col min="20" max="20" width="2.7109375" style="103" customWidth="1"/>
    <col min="21" max="21" width="2.5703125" style="103" customWidth="1"/>
    <col min="22" max="22" width="2.7109375" style="103" customWidth="1"/>
    <col min="23" max="24" width="2.5703125" style="103" customWidth="1"/>
    <col min="25" max="25" width="2.7109375" style="103" customWidth="1"/>
    <col min="26" max="26" width="2.5703125" style="103" customWidth="1"/>
    <col min="27" max="27" width="2.7109375" style="103" customWidth="1"/>
    <col min="28" max="29" width="2.5703125" style="103" customWidth="1"/>
    <col min="30" max="30" width="2.7109375" style="103" customWidth="1"/>
    <col min="31" max="31" width="2.5703125" style="103" customWidth="1"/>
    <col min="32" max="32" width="2.7109375" style="103" customWidth="1"/>
    <col min="33" max="33" width="2.5703125" style="103" customWidth="1"/>
    <col min="34" max="16384" width="9.140625" style="103"/>
  </cols>
  <sheetData>
    <row r="1" spans="1:9" s="101" customFormat="1" ht="13.5">
      <c r="A1" s="30"/>
      <c r="B1" s="30"/>
      <c r="C1" s="30"/>
      <c r="D1" s="30"/>
      <c r="E1" s="30"/>
      <c r="F1" s="30"/>
      <c r="G1" s="30"/>
      <c r="H1" s="99" t="s">
        <v>109</v>
      </c>
    </row>
    <row r="2" spans="1:9" s="101" customFormat="1" ht="13.5">
      <c r="A2" s="30"/>
      <c r="B2" s="30"/>
      <c r="C2" s="30"/>
      <c r="D2" s="30"/>
      <c r="E2" s="30"/>
      <c r="F2" s="30"/>
      <c r="G2" s="30"/>
      <c r="H2" s="100" t="s">
        <v>145</v>
      </c>
    </row>
    <row r="3" spans="1:9" s="101" customFormat="1" ht="12.75" customHeight="1">
      <c r="A3" s="77" t="s">
        <v>322</v>
      </c>
      <c r="B3" s="256" t="str">
        <f>BU!B3</f>
        <v>SIPOREX DD</v>
      </c>
      <c r="C3" s="232"/>
      <c r="D3" s="232"/>
      <c r="E3" s="232"/>
      <c r="F3" s="232"/>
      <c r="G3" s="232"/>
      <c r="H3" s="232"/>
    </row>
    <row r="4" spans="1:9" s="101" customFormat="1" ht="12.75" customHeight="1">
      <c r="A4" s="77" t="s">
        <v>163</v>
      </c>
      <c r="B4" s="256" t="str">
        <f>BU!B4</f>
        <v>TUZLA</v>
      </c>
      <c r="C4" s="232"/>
      <c r="D4" s="232"/>
      <c r="E4" s="232"/>
      <c r="F4" s="232"/>
      <c r="G4" s="232"/>
      <c r="H4" s="232"/>
    </row>
    <row r="5" spans="1:9" s="101" customFormat="1" ht="12.75">
      <c r="A5" s="77" t="s">
        <v>164</v>
      </c>
      <c r="B5" s="256"/>
      <c r="C5" s="232"/>
      <c r="D5" s="232"/>
      <c r="E5" s="232"/>
      <c r="F5" s="232"/>
      <c r="G5" s="232"/>
      <c r="H5" s="232"/>
    </row>
    <row r="6" spans="1:9" s="101" customFormat="1" ht="12.75">
      <c r="A6" s="77" t="s">
        <v>166</v>
      </c>
      <c r="B6" s="232"/>
      <c r="C6" s="232"/>
      <c r="D6" s="232"/>
      <c r="E6" s="232"/>
      <c r="F6" s="232"/>
      <c r="G6" s="232"/>
      <c r="H6" s="232"/>
    </row>
    <row r="7" spans="1:9" s="101" customFormat="1" ht="12.75">
      <c r="A7" s="30"/>
      <c r="B7" s="30"/>
      <c r="C7" s="30"/>
      <c r="D7" s="30"/>
      <c r="E7" s="30"/>
      <c r="F7" s="97"/>
      <c r="G7" s="97"/>
      <c r="H7" s="97"/>
    </row>
    <row r="8" spans="1:9" s="101" customFormat="1" ht="12.75">
      <c r="A8" s="30"/>
      <c r="B8" s="30"/>
      <c r="C8" s="30"/>
      <c r="D8" s="30"/>
      <c r="E8" s="30"/>
      <c r="F8" s="30"/>
      <c r="G8" s="30"/>
      <c r="H8" s="30"/>
    </row>
    <row r="9" spans="1:9" ht="20.25" customHeight="1" thickBot="1">
      <c r="A9" s="257" t="s">
        <v>494</v>
      </c>
      <c r="B9" s="257"/>
      <c r="C9" s="257"/>
      <c r="D9" s="257"/>
      <c r="E9" s="257"/>
      <c r="F9" s="257"/>
      <c r="G9" s="257"/>
      <c r="H9" s="257"/>
    </row>
    <row r="10" spans="1:9" ht="20.25" customHeight="1" thickTop="1" thickBot="1">
      <c r="A10" s="258" t="s">
        <v>628</v>
      </c>
      <c r="B10" s="258"/>
      <c r="C10" s="258"/>
      <c r="D10" s="258"/>
      <c r="E10" s="258"/>
      <c r="F10" s="258"/>
      <c r="G10" s="258"/>
      <c r="H10" s="258"/>
    </row>
    <row r="11" spans="1:9" ht="20.25" customHeight="1" thickTop="1">
      <c r="A11" s="255" t="str">
        <f>BU!C13</f>
        <v>od 01.01. do 30.09. 2017. godine</v>
      </c>
      <c r="B11" s="255"/>
      <c r="C11" s="255"/>
      <c r="D11" s="255"/>
      <c r="E11" s="255"/>
      <c r="F11" s="255"/>
      <c r="G11" s="255"/>
      <c r="H11" s="255"/>
    </row>
    <row r="12" spans="1:9" ht="12.75">
      <c r="A12" s="30"/>
      <c r="B12" s="30"/>
      <c r="C12" s="30"/>
      <c r="D12" s="30"/>
      <c r="E12" s="30"/>
      <c r="F12" s="30"/>
      <c r="G12" s="30"/>
      <c r="H12" s="30"/>
    </row>
    <row r="13" spans="1:9" ht="12.75">
      <c r="A13" s="30"/>
      <c r="B13" s="30"/>
      <c r="C13" s="30"/>
      <c r="D13" s="30"/>
      <c r="E13" s="30"/>
      <c r="F13" s="30"/>
      <c r="G13" s="30"/>
      <c r="H13" s="30"/>
    </row>
    <row r="14" spans="1:9" ht="12.75">
      <c r="A14" s="30"/>
      <c r="B14" s="30"/>
      <c r="C14" s="30"/>
      <c r="D14" s="30"/>
      <c r="E14" s="30"/>
      <c r="F14" s="30"/>
      <c r="G14" s="30"/>
      <c r="H14" s="60" t="s">
        <v>600</v>
      </c>
    </row>
    <row r="15" spans="1:9" ht="15" customHeight="1">
      <c r="A15" s="253" t="s">
        <v>635</v>
      </c>
      <c r="B15" s="253" t="s">
        <v>497</v>
      </c>
      <c r="C15" s="260" t="s">
        <v>169</v>
      </c>
      <c r="D15" s="263" t="s">
        <v>499</v>
      </c>
      <c r="E15" s="264"/>
      <c r="F15" s="265"/>
      <c r="G15" s="272" t="s">
        <v>170</v>
      </c>
      <c r="H15" s="273"/>
      <c r="I15" s="131"/>
    </row>
    <row r="16" spans="1:9" ht="15" customHeight="1">
      <c r="A16" s="259"/>
      <c r="B16" s="259"/>
      <c r="C16" s="261"/>
      <c r="D16" s="266"/>
      <c r="E16" s="267"/>
      <c r="F16" s="268"/>
      <c r="G16" s="274"/>
      <c r="H16" s="275"/>
      <c r="I16" s="131"/>
    </row>
    <row r="17" spans="1:19" ht="15" customHeight="1">
      <c r="A17" s="259"/>
      <c r="B17" s="259"/>
      <c r="C17" s="261"/>
      <c r="D17" s="266"/>
      <c r="E17" s="267"/>
      <c r="F17" s="268"/>
      <c r="G17" s="276"/>
      <c r="H17" s="277"/>
      <c r="I17" s="131"/>
    </row>
    <row r="18" spans="1:19" s="104" customFormat="1" ht="12.75">
      <c r="A18" s="259"/>
      <c r="B18" s="259"/>
      <c r="C18" s="261"/>
      <c r="D18" s="266"/>
      <c r="E18" s="267"/>
      <c r="F18" s="268"/>
      <c r="G18" s="253" t="s">
        <v>500</v>
      </c>
      <c r="H18" s="253" t="s">
        <v>501</v>
      </c>
      <c r="I18" s="131"/>
    </row>
    <row r="19" spans="1:19" ht="12.75">
      <c r="A19" s="254"/>
      <c r="B19" s="254"/>
      <c r="C19" s="262"/>
      <c r="D19" s="269"/>
      <c r="E19" s="270"/>
      <c r="F19" s="271"/>
      <c r="G19" s="254"/>
      <c r="H19" s="254"/>
      <c r="I19" s="131"/>
    </row>
    <row r="20" spans="1:19" ht="12.75">
      <c r="A20" s="105">
        <v>1</v>
      </c>
      <c r="B20" s="105">
        <v>2</v>
      </c>
      <c r="C20" s="105">
        <v>3</v>
      </c>
      <c r="D20" s="105"/>
      <c r="E20" s="105"/>
      <c r="F20" s="105"/>
      <c r="G20" s="105">
        <v>4</v>
      </c>
      <c r="H20" s="135">
        <v>5</v>
      </c>
    </row>
    <row r="21" spans="1:19" ht="13.5">
      <c r="A21" s="106" t="s">
        <v>601</v>
      </c>
      <c r="B21" s="107" t="s">
        <v>602</v>
      </c>
      <c r="C21" s="107"/>
      <c r="D21" s="107"/>
      <c r="E21" s="107"/>
      <c r="F21" s="107"/>
      <c r="G21" s="108"/>
      <c r="H21" s="136"/>
    </row>
    <row r="22" spans="1:19" s="104" customFormat="1" ht="13.5">
      <c r="A22" s="109" t="s">
        <v>603</v>
      </c>
      <c r="B22" s="107" t="s">
        <v>649</v>
      </c>
      <c r="C22" s="107"/>
      <c r="D22" s="105">
        <v>3</v>
      </c>
      <c r="E22" s="105">
        <v>0</v>
      </c>
      <c r="F22" s="105">
        <v>1</v>
      </c>
      <c r="G22" s="111">
        <f>SUM(G23:G25)</f>
        <v>97500</v>
      </c>
      <c r="H22" s="137">
        <f>SUM(H23:H25)</f>
        <v>190000</v>
      </c>
      <c r="S22" s="112"/>
    </row>
    <row r="23" spans="1:19" ht="12.75">
      <c r="A23" s="113" t="s">
        <v>503</v>
      </c>
      <c r="B23" s="114" t="s">
        <v>604</v>
      </c>
      <c r="C23" s="114"/>
      <c r="D23" s="132">
        <v>3</v>
      </c>
      <c r="E23" s="132">
        <v>0</v>
      </c>
      <c r="F23" s="132">
        <v>2</v>
      </c>
      <c r="G23" s="115">
        <v>97500</v>
      </c>
      <c r="H23" s="138">
        <v>190000</v>
      </c>
      <c r="S23" s="116"/>
    </row>
    <row r="24" spans="1:19" ht="12.75">
      <c r="A24" s="117" t="s">
        <v>506</v>
      </c>
      <c r="B24" s="102" t="s">
        <v>605</v>
      </c>
      <c r="C24" s="102"/>
      <c r="D24" s="133">
        <v>3</v>
      </c>
      <c r="E24" s="133">
        <v>0</v>
      </c>
      <c r="F24" s="133">
        <v>3</v>
      </c>
      <c r="G24" s="118"/>
      <c r="H24" s="139"/>
      <c r="S24" s="116"/>
    </row>
    <row r="25" spans="1:19" ht="12.75">
      <c r="A25" s="119" t="s">
        <v>508</v>
      </c>
      <c r="B25" s="120" t="s">
        <v>606</v>
      </c>
      <c r="C25" s="120"/>
      <c r="D25" s="134">
        <v>3</v>
      </c>
      <c r="E25" s="134">
        <v>0</v>
      </c>
      <c r="F25" s="134">
        <v>4</v>
      </c>
      <c r="G25" s="121"/>
      <c r="H25" s="140"/>
      <c r="S25" s="116"/>
    </row>
    <row r="26" spans="1:19" s="104" customFormat="1" ht="13.5">
      <c r="A26" s="109" t="s">
        <v>607</v>
      </c>
      <c r="B26" s="107" t="s">
        <v>650</v>
      </c>
      <c r="C26" s="107"/>
      <c r="D26" s="105">
        <v>3</v>
      </c>
      <c r="E26" s="105">
        <v>0</v>
      </c>
      <c r="F26" s="105">
        <v>5</v>
      </c>
      <c r="G26" s="111">
        <f>SUM(G27:G31)</f>
        <v>207835.99</v>
      </c>
      <c r="H26" s="137">
        <f>SUM(H27:H31)</f>
        <v>329132</v>
      </c>
      <c r="L26" s="143"/>
      <c r="S26" s="112"/>
    </row>
    <row r="27" spans="1:19" ht="12.75">
      <c r="A27" s="113" t="s">
        <v>503</v>
      </c>
      <c r="B27" s="114" t="s">
        <v>636</v>
      </c>
      <c r="C27" s="114"/>
      <c r="D27" s="132">
        <v>3</v>
      </c>
      <c r="E27" s="132">
        <v>0</v>
      </c>
      <c r="F27" s="132">
        <v>6</v>
      </c>
      <c r="G27" s="115">
        <v>52135.61</v>
      </c>
      <c r="H27" s="138">
        <v>115191</v>
      </c>
      <c r="S27" s="116"/>
    </row>
    <row r="28" spans="1:19" ht="12.75">
      <c r="A28" s="117" t="s">
        <v>506</v>
      </c>
      <c r="B28" s="102" t="s">
        <v>608</v>
      </c>
      <c r="C28" s="102"/>
      <c r="D28" s="133">
        <v>3</v>
      </c>
      <c r="E28" s="133">
        <v>0</v>
      </c>
      <c r="F28" s="133">
        <v>7</v>
      </c>
      <c r="G28" s="118">
        <v>31519.38</v>
      </c>
      <c r="H28" s="139">
        <v>37513</v>
      </c>
      <c r="S28" s="116"/>
    </row>
    <row r="29" spans="1:19" ht="12.75">
      <c r="A29" s="117" t="s">
        <v>508</v>
      </c>
      <c r="B29" s="102" t="s">
        <v>609</v>
      </c>
      <c r="C29" s="102"/>
      <c r="D29" s="133">
        <v>3</v>
      </c>
      <c r="E29" s="133">
        <v>0</v>
      </c>
      <c r="F29" s="133">
        <v>8</v>
      </c>
      <c r="G29" s="118"/>
      <c r="H29" s="139"/>
      <c r="S29" s="116"/>
    </row>
    <row r="30" spans="1:19" ht="12.75">
      <c r="A30" s="117" t="s">
        <v>510</v>
      </c>
      <c r="B30" s="102" t="s">
        <v>610</v>
      </c>
      <c r="C30" s="102"/>
      <c r="D30" s="133">
        <v>3</v>
      </c>
      <c r="E30" s="133">
        <v>0</v>
      </c>
      <c r="F30" s="133">
        <v>9</v>
      </c>
      <c r="G30" s="118">
        <v>120030</v>
      </c>
      <c r="H30" s="139">
        <v>172277</v>
      </c>
      <c r="S30" s="116"/>
    </row>
    <row r="31" spans="1:19" ht="12.75">
      <c r="A31" s="119" t="s">
        <v>512</v>
      </c>
      <c r="B31" s="120" t="s">
        <v>611</v>
      </c>
      <c r="C31" s="120"/>
      <c r="D31" s="134">
        <v>3</v>
      </c>
      <c r="E31" s="134">
        <v>1</v>
      </c>
      <c r="F31" s="134">
        <v>0</v>
      </c>
      <c r="G31" s="121">
        <v>4151</v>
      </c>
      <c r="H31" s="140">
        <v>4151</v>
      </c>
      <c r="S31" s="116"/>
    </row>
    <row r="32" spans="1:19" ht="13.5">
      <c r="A32" s="109" t="s">
        <v>612</v>
      </c>
      <c r="B32" s="107" t="s">
        <v>637</v>
      </c>
      <c r="C32" s="107"/>
      <c r="D32" s="105">
        <v>3</v>
      </c>
      <c r="E32" s="105">
        <v>1</v>
      </c>
      <c r="F32" s="105">
        <v>1</v>
      </c>
      <c r="G32" s="111">
        <f>IF(G22-G26&lt;0,0,G22-G26)</f>
        <v>0</v>
      </c>
      <c r="H32" s="137">
        <f>IF(H22-H26&lt;0,0,H22-H26)</f>
        <v>0</v>
      </c>
      <c r="S32" s="112"/>
    </row>
    <row r="33" spans="1:19" ht="13.5">
      <c r="A33" s="109" t="s">
        <v>613</v>
      </c>
      <c r="B33" s="107" t="s">
        <v>638</v>
      </c>
      <c r="C33" s="107"/>
      <c r="D33" s="105">
        <v>3</v>
      </c>
      <c r="E33" s="105">
        <v>1</v>
      </c>
      <c r="F33" s="105">
        <v>2</v>
      </c>
      <c r="G33" s="111">
        <f>IF(G26-G22&lt;0,0,G26-G22)</f>
        <v>110335.98999999999</v>
      </c>
      <c r="H33" s="137">
        <f>IF(H26-H22&lt;0,0,H26-H22)</f>
        <v>139132</v>
      </c>
      <c r="S33" s="112"/>
    </row>
    <row r="34" spans="1:19" ht="13.5">
      <c r="A34" s="109" t="s">
        <v>614</v>
      </c>
      <c r="B34" s="107" t="s">
        <v>639</v>
      </c>
      <c r="C34" s="107"/>
      <c r="D34" s="105"/>
      <c r="E34" s="105"/>
      <c r="F34" s="105"/>
      <c r="G34" s="122"/>
      <c r="H34" s="141"/>
      <c r="S34" s="116"/>
    </row>
    <row r="35" spans="1:19" s="104" customFormat="1" ht="13.5">
      <c r="A35" s="109" t="s">
        <v>603</v>
      </c>
      <c r="B35" s="107" t="s">
        <v>651</v>
      </c>
      <c r="C35" s="107"/>
      <c r="D35" s="105">
        <v>3</v>
      </c>
      <c r="E35" s="105">
        <v>1</v>
      </c>
      <c r="F35" s="105">
        <v>3</v>
      </c>
      <c r="G35" s="111">
        <f>SUM(G36:G41)</f>
        <v>0</v>
      </c>
      <c r="H35" s="137">
        <f>SUM(H36:H41)</f>
        <v>0</v>
      </c>
      <c r="S35" s="112"/>
    </row>
    <row r="36" spans="1:19" ht="12.75">
      <c r="A36" s="113" t="s">
        <v>503</v>
      </c>
      <c r="B36" s="114" t="s">
        <v>534</v>
      </c>
      <c r="C36" s="114"/>
      <c r="D36" s="132">
        <v>3</v>
      </c>
      <c r="E36" s="132">
        <v>1</v>
      </c>
      <c r="F36" s="132">
        <v>4</v>
      </c>
      <c r="G36" s="115"/>
      <c r="H36" s="138"/>
      <c r="S36" s="116"/>
    </row>
    <row r="37" spans="1:19" ht="12.75">
      <c r="A37" s="117" t="s">
        <v>506</v>
      </c>
      <c r="B37" s="102" t="s">
        <v>536</v>
      </c>
      <c r="C37" s="102"/>
      <c r="D37" s="133">
        <v>3</v>
      </c>
      <c r="E37" s="133">
        <v>1</v>
      </c>
      <c r="F37" s="133">
        <v>5</v>
      </c>
      <c r="G37" s="118"/>
      <c r="H37" s="139"/>
      <c r="S37" s="116"/>
    </row>
    <row r="38" spans="1:19" ht="12.75">
      <c r="A38" s="117" t="s">
        <v>508</v>
      </c>
      <c r="B38" s="102" t="s">
        <v>538</v>
      </c>
      <c r="C38" s="102"/>
      <c r="D38" s="133">
        <v>3</v>
      </c>
      <c r="E38" s="133">
        <v>1</v>
      </c>
      <c r="F38" s="133">
        <v>6</v>
      </c>
      <c r="G38" s="118"/>
      <c r="H38" s="139"/>
      <c r="S38" s="116"/>
    </row>
    <row r="39" spans="1:19" ht="12.75">
      <c r="A39" s="117" t="s">
        <v>510</v>
      </c>
      <c r="B39" s="102" t="s">
        <v>540</v>
      </c>
      <c r="C39" s="102"/>
      <c r="D39" s="133">
        <v>3</v>
      </c>
      <c r="E39" s="133">
        <v>1</v>
      </c>
      <c r="F39" s="133">
        <v>7</v>
      </c>
      <c r="G39" s="118"/>
      <c r="H39" s="139"/>
      <c r="S39" s="116"/>
    </row>
    <row r="40" spans="1:19" ht="12.75">
      <c r="A40" s="117" t="s">
        <v>512</v>
      </c>
      <c r="B40" s="102" t="s">
        <v>640</v>
      </c>
      <c r="C40" s="102"/>
      <c r="D40" s="133">
        <v>3</v>
      </c>
      <c r="E40" s="133">
        <v>1</v>
      </c>
      <c r="F40" s="133">
        <v>8</v>
      </c>
      <c r="G40" s="118"/>
      <c r="H40" s="139"/>
      <c r="S40" s="116"/>
    </row>
    <row r="41" spans="1:19" ht="12.75">
      <c r="A41" s="119" t="s">
        <v>513</v>
      </c>
      <c r="B41" s="120" t="s">
        <v>544</v>
      </c>
      <c r="C41" s="120"/>
      <c r="D41" s="134">
        <v>3</v>
      </c>
      <c r="E41" s="134">
        <v>1</v>
      </c>
      <c r="F41" s="134">
        <v>9</v>
      </c>
      <c r="G41" s="121"/>
      <c r="H41" s="140"/>
      <c r="S41" s="116"/>
    </row>
    <row r="42" spans="1:19" ht="13.5">
      <c r="A42" s="109" t="s">
        <v>607</v>
      </c>
      <c r="B42" s="107" t="s">
        <v>652</v>
      </c>
      <c r="C42" s="107"/>
      <c r="D42" s="105">
        <v>3</v>
      </c>
      <c r="E42" s="105">
        <v>2</v>
      </c>
      <c r="F42" s="105">
        <v>0</v>
      </c>
      <c r="G42" s="111">
        <f>SUM(G43:G46)</f>
        <v>0</v>
      </c>
      <c r="H42" s="137">
        <f>SUM(H43:H46)</f>
        <v>0</v>
      </c>
      <c r="S42" s="112"/>
    </row>
    <row r="43" spans="1:19" ht="12.75">
      <c r="A43" s="113" t="s">
        <v>503</v>
      </c>
      <c r="B43" s="114" t="s">
        <v>547</v>
      </c>
      <c r="C43" s="114"/>
      <c r="D43" s="132">
        <v>3</v>
      </c>
      <c r="E43" s="132">
        <v>2</v>
      </c>
      <c r="F43" s="132">
        <v>1</v>
      </c>
      <c r="G43" s="115"/>
      <c r="H43" s="138"/>
      <c r="S43" s="116"/>
    </row>
    <row r="44" spans="1:19" ht="12.75">
      <c r="A44" s="117" t="s">
        <v>506</v>
      </c>
      <c r="B44" s="102" t="s">
        <v>549</v>
      </c>
      <c r="C44" s="102"/>
      <c r="D44" s="133">
        <v>3</v>
      </c>
      <c r="E44" s="133">
        <v>2</v>
      </c>
      <c r="F44" s="133">
        <v>2</v>
      </c>
      <c r="G44" s="118"/>
      <c r="H44" s="139"/>
      <c r="S44" s="116"/>
    </row>
    <row r="45" spans="1:19" ht="12.75">
      <c r="A45" s="117" t="s">
        <v>508</v>
      </c>
      <c r="B45" s="102" t="s">
        <v>551</v>
      </c>
      <c r="C45" s="102"/>
      <c r="D45" s="133">
        <v>3</v>
      </c>
      <c r="E45" s="133">
        <v>2</v>
      </c>
      <c r="F45" s="133">
        <v>3</v>
      </c>
      <c r="G45" s="118"/>
      <c r="H45" s="139"/>
      <c r="S45" s="116"/>
    </row>
    <row r="46" spans="1:19" ht="12.75">
      <c r="A46" s="119" t="s">
        <v>510</v>
      </c>
      <c r="B46" s="120" t="s">
        <v>553</v>
      </c>
      <c r="C46" s="120"/>
      <c r="D46" s="134">
        <v>3</v>
      </c>
      <c r="E46" s="134">
        <v>2</v>
      </c>
      <c r="F46" s="134">
        <v>4</v>
      </c>
      <c r="G46" s="121"/>
      <c r="H46" s="140"/>
      <c r="S46" s="116"/>
    </row>
    <row r="47" spans="1:19" ht="13.5">
      <c r="A47" s="109" t="s">
        <v>612</v>
      </c>
      <c r="B47" s="107" t="s">
        <v>653</v>
      </c>
      <c r="C47" s="107"/>
      <c r="D47" s="105">
        <v>3</v>
      </c>
      <c r="E47" s="105">
        <v>2</v>
      </c>
      <c r="F47" s="105">
        <v>5</v>
      </c>
      <c r="G47" s="111">
        <f>IF(G35-G42&lt;0,0,G35-G42)</f>
        <v>0</v>
      </c>
      <c r="H47" s="137">
        <f>IF(H35-H42&lt;0,0,H35-H42)</f>
        <v>0</v>
      </c>
      <c r="S47" s="112"/>
    </row>
    <row r="48" spans="1:19" ht="13.5">
      <c r="A48" s="109" t="s">
        <v>613</v>
      </c>
      <c r="B48" s="107" t="s">
        <v>654</v>
      </c>
      <c r="C48" s="107"/>
      <c r="D48" s="105">
        <v>3</v>
      </c>
      <c r="E48" s="105">
        <v>2</v>
      </c>
      <c r="F48" s="105">
        <v>6</v>
      </c>
      <c r="G48" s="111">
        <f>IF(G42-G35&lt;0,0,G42-G35)</f>
        <v>0</v>
      </c>
      <c r="H48" s="137">
        <f>IF(H42-H35&lt;0,0,H42-H35)</f>
        <v>0</v>
      </c>
      <c r="S48" s="112"/>
    </row>
    <row r="49" spans="1:19" ht="13.5">
      <c r="A49" s="106" t="s">
        <v>615</v>
      </c>
      <c r="B49" s="110" t="s">
        <v>616</v>
      </c>
      <c r="C49" s="107"/>
      <c r="D49" s="105"/>
      <c r="E49" s="105"/>
      <c r="F49" s="105"/>
      <c r="G49" s="122"/>
      <c r="H49" s="141"/>
      <c r="S49" s="116"/>
    </row>
    <row r="50" spans="1:19" ht="13.5">
      <c r="A50" s="109" t="s">
        <v>603</v>
      </c>
      <c r="B50" s="107" t="s">
        <v>655</v>
      </c>
      <c r="C50" s="107"/>
      <c r="D50" s="105">
        <v>3</v>
      </c>
      <c r="E50" s="105">
        <v>2</v>
      </c>
      <c r="F50" s="105">
        <v>7</v>
      </c>
      <c r="G50" s="111">
        <f>SUM(G51:G54)</f>
        <v>107285</v>
      </c>
      <c r="H50" s="137">
        <f>SUM(H51:H54)</f>
        <v>136085</v>
      </c>
      <c r="S50" s="112"/>
    </row>
    <row r="51" spans="1:19" ht="12.75">
      <c r="A51" s="113" t="s">
        <v>503</v>
      </c>
      <c r="B51" s="114" t="s">
        <v>641</v>
      </c>
      <c r="C51" s="114"/>
      <c r="D51" s="132">
        <v>3</v>
      </c>
      <c r="E51" s="132">
        <v>2</v>
      </c>
      <c r="F51" s="132">
        <v>8</v>
      </c>
      <c r="G51" s="115"/>
      <c r="H51" s="138"/>
      <c r="S51" s="116"/>
    </row>
    <row r="52" spans="1:19" ht="12.75">
      <c r="A52" s="117" t="s">
        <v>506</v>
      </c>
      <c r="B52" s="102" t="s">
        <v>642</v>
      </c>
      <c r="C52" s="102"/>
      <c r="D52" s="133">
        <v>3</v>
      </c>
      <c r="E52" s="133">
        <v>2</v>
      </c>
      <c r="F52" s="133">
        <v>9</v>
      </c>
      <c r="G52" s="118"/>
      <c r="H52" s="139"/>
      <c r="S52" s="116"/>
    </row>
    <row r="53" spans="1:19" ht="12.75">
      <c r="A53" s="117" t="s">
        <v>508</v>
      </c>
      <c r="B53" s="102" t="s">
        <v>643</v>
      </c>
      <c r="C53" s="102"/>
      <c r="D53" s="133">
        <v>3</v>
      </c>
      <c r="E53" s="133">
        <v>3</v>
      </c>
      <c r="F53" s="133">
        <v>0</v>
      </c>
      <c r="G53" s="118"/>
      <c r="H53" s="139"/>
      <c r="S53" s="116"/>
    </row>
    <row r="54" spans="1:19" ht="12.75">
      <c r="A54" s="119" t="s">
        <v>510</v>
      </c>
      <c r="B54" s="120" t="s">
        <v>564</v>
      </c>
      <c r="C54" s="120"/>
      <c r="D54" s="134">
        <v>3</v>
      </c>
      <c r="E54" s="134">
        <v>3</v>
      </c>
      <c r="F54" s="134">
        <v>1</v>
      </c>
      <c r="G54" s="121">
        <v>107285</v>
      </c>
      <c r="H54" s="140">
        <v>136085</v>
      </c>
      <c r="S54" s="116"/>
    </row>
    <row r="55" spans="1:19" ht="13.5">
      <c r="A55" s="109" t="s">
        <v>607</v>
      </c>
      <c r="B55" s="107" t="s">
        <v>644</v>
      </c>
      <c r="C55" s="107"/>
      <c r="D55" s="105">
        <v>3</v>
      </c>
      <c r="E55" s="105">
        <v>3</v>
      </c>
      <c r="F55" s="105">
        <v>2</v>
      </c>
      <c r="G55" s="111">
        <f>SUM(G56:G61)</f>
        <v>0</v>
      </c>
      <c r="H55" s="137">
        <f>SUM(H56:H61)</f>
        <v>0</v>
      </c>
      <c r="S55" s="112"/>
    </row>
    <row r="56" spans="1:19" ht="12.75">
      <c r="A56" s="113" t="s">
        <v>503</v>
      </c>
      <c r="B56" s="114" t="s">
        <v>567</v>
      </c>
      <c r="C56" s="114"/>
      <c r="D56" s="132">
        <v>3</v>
      </c>
      <c r="E56" s="132">
        <v>3</v>
      </c>
      <c r="F56" s="132">
        <v>3</v>
      </c>
      <c r="G56" s="115"/>
      <c r="H56" s="138"/>
      <c r="S56" s="116"/>
    </row>
    <row r="57" spans="1:19" ht="12.75">
      <c r="A57" s="117" t="s">
        <v>506</v>
      </c>
      <c r="B57" s="102" t="s">
        <v>569</v>
      </c>
      <c r="C57" s="102"/>
      <c r="D57" s="133">
        <v>3</v>
      </c>
      <c r="E57" s="133">
        <v>3</v>
      </c>
      <c r="F57" s="133">
        <v>4</v>
      </c>
      <c r="G57" s="118"/>
      <c r="H57" s="139"/>
      <c r="S57" s="116"/>
    </row>
    <row r="58" spans="1:19" ht="12.75">
      <c r="A58" s="117" t="s">
        <v>508</v>
      </c>
      <c r="B58" s="102" t="s">
        <v>571</v>
      </c>
      <c r="C58" s="102"/>
      <c r="D58" s="133">
        <v>3</v>
      </c>
      <c r="E58" s="133">
        <v>3</v>
      </c>
      <c r="F58" s="133">
        <v>5</v>
      </c>
      <c r="G58" s="118"/>
      <c r="H58" s="139"/>
      <c r="S58" s="116"/>
    </row>
    <row r="59" spans="1:19" ht="12.75">
      <c r="A59" s="117" t="s">
        <v>510</v>
      </c>
      <c r="B59" s="102" t="s">
        <v>573</v>
      </c>
      <c r="C59" s="102"/>
      <c r="D59" s="133">
        <v>3</v>
      </c>
      <c r="E59" s="133">
        <v>3</v>
      </c>
      <c r="F59" s="133">
        <v>6</v>
      </c>
      <c r="G59" s="118"/>
      <c r="H59" s="139"/>
      <c r="S59" s="116"/>
    </row>
    <row r="60" spans="1:19" ht="12.75">
      <c r="A60" s="117" t="s">
        <v>512</v>
      </c>
      <c r="B60" s="102" t="s">
        <v>575</v>
      </c>
      <c r="C60" s="102"/>
      <c r="D60" s="133">
        <v>3</v>
      </c>
      <c r="E60" s="133">
        <v>3</v>
      </c>
      <c r="F60" s="133">
        <v>7</v>
      </c>
      <c r="G60" s="118"/>
      <c r="H60" s="139"/>
      <c r="S60" s="116"/>
    </row>
    <row r="61" spans="1:19" ht="12.75">
      <c r="A61" s="119" t="s">
        <v>513</v>
      </c>
      <c r="B61" s="120" t="s">
        <v>577</v>
      </c>
      <c r="C61" s="120"/>
      <c r="D61" s="134">
        <v>3</v>
      </c>
      <c r="E61" s="134">
        <v>3</v>
      </c>
      <c r="F61" s="134">
        <v>8</v>
      </c>
      <c r="G61" s="121"/>
      <c r="H61" s="140"/>
      <c r="S61" s="116"/>
    </row>
    <row r="62" spans="1:19" ht="13.5">
      <c r="A62" s="109" t="s">
        <v>612</v>
      </c>
      <c r="B62" s="107" t="s">
        <v>656</v>
      </c>
      <c r="C62" s="107"/>
      <c r="D62" s="105">
        <v>3</v>
      </c>
      <c r="E62" s="105">
        <v>3</v>
      </c>
      <c r="F62" s="105">
        <v>9</v>
      </c>
      <c r="G62" s="111">
        <f>IF(G50-G55&lt;0,0,G50-G55)</f>
        <v>107285</v>
      </c>
      <c r="H62" s="137">
        <f>IF(H50-H55&lt;0,0,H50-H55)</f>
        <v>136085</v>
      </c>
      <c r="S62" s="112"/>
    </row>
    <row r="63" spans="1:19" ht="13.5">
      <c r="A63" s="109" t="s">
        <v>613</v>
      </c>
      <c r="B63" s="107" t="s">
        <v>657</v>
      </c>
      <c r="C63" s="107"/>
      <c r="D63" s="105">
        <v>3</v>
      </c>
      <c r="E63" s="105">
        <v>4</v>
      </c>
      <c r="F63" s="105">
        <v>0</v>
      </c>
      <c r="G63" s="111">
        <f>IF(G55-G50&lt;0,0,G55-G50)</f>
        <v>0</v>
      </c>
      <c r="H63" s="137">
        <f>IF(H55-H50&lt;0,0,H55-H50)</f>
        <v>0</v>
      </c>
      <c r="S63" s="112"/>
    </row>
    <row r="64" spans="1:19" ht="13.5">
      <c r="A64" s="113" t="s">
        <v>617</v>
      </c>
      <c r="B64" s="114" t="s">
        <v>618</v>
      </c>
      <c r="C64" s="123"/>
      <c r="D64" s="132">
        <v>3</v>
      </c>
      <c r="E64" s="132">
        <v>4</v>
      </c>
      <c r="F64" s="132">
        <v>1</v>
      </c>
      <c r="G64" s="115">
        <f>G22+G35+G50</f>
        <v>204785</v>
      </c>
      <c r="H64" s="138">
        <f>H22+H35+H50</f>
        <v>326085</v>
      </c>
      <c r="S64" s="116"/>
    </row>
    <row r="65" spans="1:19" ht="13.5">
      <c r="A65" s="117" t="s">
        <v>619</v>
      </c>
      <c r="B65" s="102" t="s">
        <v>620</v>
      </c>
      <c r="C65" s="124"/>
      <c r="D65" s="133">
        <v>3</v>
      </c>
      <c r="E65" s="133">
        <v>4</v>
      </c>
      <c r="F65" s="133">
        <v>2</v>
      </c>
      <c r="G65" s="118">
        <f>G26+G42+G55</f>
        <v>207835.99</v>
      </c>
      <c r="H65" s="139">
        <f>H26+H42+H55</f>
        <v>329132</v>
      </c>
      <c r="S65" s="116"/>
    </row>
    <row r="66" spans="1:19" ht="13.5">
      <c r="A66" s="117" t="s">
        <v>645</v>
      </c>
      <c r="B66" s="102" t="s">
        <v>646</v>
      </c>
      <c r="C66" s="124"/>
      <c r="D66" s="133">
        <v>3</v>
      </c>
      <c r="E66" s="133">
        <v>4</v>
      </c>
      <c r="F66" s="133">
        <v>3</v>
      </c>
      <c r="G66" s="118">
        <f>IF(G64-G65&lt;0,0,G64-G65)</f>
        <v>0</v>
      </c>
      <c r="H66" s="139">
        <f>IF(H64-H65&lt;0,0,H64-H65)</f>
        <v>0</v>
      </c>
      <c r="S66" s="116"/>
    </row>
    <row r="67" spans="1:19" ht="13.5">
      <c r="A67" s="117" t="s">
        <v>647</v>
      </c>
      <c r="B67" s="102" t="s">
        <v>648</v>
      </c>
      <c r="C67" s="124"/>
      <c r="D67" s="133">
        <v>3</v>
      </c>
      <c r="E67" s="133">
        <v>4</v>
      </c>
      <c r="F67" s="133">
        <v>4</v>
      </c>
      <c r="G67" s="118">
        <f>IF(G65-G64&lt;0,0,G65-G64)</f>
        <v>3050.9899999999907</v>
      </c>
      <c r="H67" s="139">
        <f>IF(H65-H64&lt;0,0,H65-H64)</f>
        <v>3047</v>
      </c>
      <c r="S67" s="116"/>
    </row>
    <row r="68" spans="1:19" ht="13.5">
      <c r="A68" s="117" t="s">
        <v>621</v>
      </c>
      <c r="B68" s="102" t="s">
        <v>622</v>
      </c>
      <c r="C68" s="124"/>
      <c r="D68" s="133">
        <v>3</v>
      </c>
      <c r="E68" s="133">
        <v>4</v>
      </c>
      <c r="F68" s="133">
        <v>5</v>
      </c>
      <c r="G68" s="144">
        <v>4931</v>
      </c>
      <c r="H68" s="145">
        <v>7978</v>
      </c>
      <c r="S68" s="116"/>
    </row>
    <row r="69" spans="1:19" ht="13.5">
      <c r="A69" s="117" t="s">
        <v>603</v>
      </c>
      <c r="B69" s="102" t="s">
        <v>623</v>
      </c>
      <c r="C69" s="124"/>
      <c r="D69" s="133">
        <v>3</v>
      </c>
      <c r="E69" s="133">
        <v>4</v>
      </c>
      <c r="F69" s="133">
        <v>6</v>
      </c>
      <c r="G69" s="118">
        <f>[1]UnosPod!O1097</f>
        <v>0</v>
      </c>
      <c r="H69" s="139">
        <f>[1]PretGod!B407</f>
        <v>0</v>
      </c>
      <c r="S69" s="116"/>
    </row>
    <row r="70" spans="1:19" ht="13.5">
      <c r="A70" s="117" t="s">
        <v>624</v>
      </c>
      <c r="B70" s="102" t="s">
        <v>625</v>
      </c>
      <c r="C70" s="124"/>
      <c r="D70" s="133">
        <v>3</v>
      </c>
      <c r="E70" s="133">
        <v>4</v>
      </c>
      <c r="F70" s="133">
        <v>7</v>
      </c>
      <c r="G70" s="118">
        <f>[1]UnosPod!H1098</f>
        <v>0</v>
      </c>
      <c r="H70" s="139">
        <f>[1]PretGod!B408</f>
        <v>0</v>
      </c>
      <c r="S70" s="116"/>
    </row>
    <row r="71" spans="1:19" ht="13.5">
      <c r="A71" s="119" t="s">
        <v>626</v>
      </c>
      <c r="B71" s="120" t="s">
        <v>627</v>
      </c>
      <c r="C71" s="125"/>
      <c r="D71" s="134">
        <v>3</v>
      </c>
      <c r="E71" s="134">
        <v>4</v>
      </c>
      <c r="F71" s="134">
        <v>8</v>
      </c>
      <c r="G71" s="146">
        <f>G68+G66-G67+G69-G70</f>
        <v>1880.0100000000093</v>
      </c>
      <c r="H71" s="147">
        <f>H68+H66-H67+H69-H70</f>
        <v>4931</v>
      </c>
      <c r="L71" s="142"/>
      <c r="M71" s="142"/>
      <c r="O71" s="142"/>
      <c r="P71" s="142"/>
      <c r="S71" s="116"/>
    </row>
    <row r="72" spans="1:19" ht="13.5">
      <c r="A72" s="126"/>
      <c r="B72" s="127"/>
      <c r="C72" s="128"/>
      <c r="D72" s="129"/>
      <c r="E72" s="129"/>
      <c r="F72" s="129"/>
      <c r="G72" s="130">
        <f>G71-(G66+G68+G69-G67-G70)</f>
        <v>0</v>
      </c>
      <c r="H72" s="130">
        <f>H71-(H66+H68+H69-H67-H70)</f>
        <v>0</v>
      </c>
      <c r="S72" s="116"/>
    </row>
    <row r="73" spans="1:19" ht="12.75">
      <c r="P73" s="142"/>
    </row>
    <row r="74" spans="1:19" ht="12.75">
      <c r="H74" s="142"/>
    </row>
    <row r="75" spans="1:19" ht="12.75">
      <c r="G75" s="142"/>
    </row>
    <row r="76" spans="1:19" ht="12.75"/>
    <row r="77" spans="1:19" ht="12.75"/>
    <row r="78" spans="1:19" ht="12.75"/>
    <row r="79" spans="1:19" ht="12.75"/>
    <row r="80" spans="1:19" ht="12.75"/>
    <row r="81" spans="1:1" ht="12.75"/>
    <row r="82" spans="1:1" ht="12.75">
      <c r="A82" s="131"/>
    </row>
    <row r="83" spans="1:1" ht="12.75"/>
    <row r="84" spans="1:1" ht="12.75"/>
    <row r="85" spans="1:1" ht="12.75"/>
    <row r="86" spans="1:1" ht="12.75"/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/>
    <row r="96" spans="1:1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</sheetData>
  <mergeCells count="14">
    <mergeCell ref="G18:G19"/>
    <mergeCell ref="H18:H19"/>
    <mergeCell ref="A11:H11"/>
    <mergeCell ref="B3:H3"/>
    <mergeCell ref="B4:H4"/>
    <mergeCell ref="B5:H5"/>
    <mergeCell ref="B6:H6"/>
    <mergeCell ref="A9:H9"/>
    <mergeCell ref="A10:H10"/>
    <mergeCell ref="A15:A19"/>
    <mergeCell ref="B15:B19"/>
    <mergeCell ref="C15:C19"/>
    <mergeCell ref="D15:F19"/>
    <mergeCell ref="G15:H17"/>
  </mergeCells>
  <pageMargins left="0.47244094488188981" right="0.39370078740157483" top="0.59055118110236227" bottom="0.74803149606299213" header="0.31496062992125984" footer="0.31496062992125984"/>
  <pageSetup paperSize="9" scale="83" fitToHeight="0" orientation="portrait" copies="2" r:id="rId1"/>
  <headerFooter>
    <oddHeader>&amp;RObrazac - IGT</oddHeader>
    <oddFooter>&amp;L&amp;8ekonomika.doo@bih.net.ba - 037/511-739&amp;RStrana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A7" zoomScaleNormal="100" workbookViewId="0">
      <selection activeCell="P22" sqref="P22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" width="9.140625" style="30"/>
    <col min="17" max="17" width="11" style="30" bestFit="1" customWidth="1"/>
    <col min="18" max="18" width="10.42578125" style="30" bestFit="1" customWidth="1"/>
    <col min="19" max="16384" width="9.140625" style="30"/>
  </cols>
  <sheetData>
    <row r="1" spans="1:12" ht="13.5">
      <c r="H1" s="6"/>
      <c r="K1" s="58"/>
      <c r="L1" s="3" t="s">
        <v>109</v>
      </c>
    </row>
    <row r="2" spans="1:12" ht="13.5">
      <c r="H2" s="6"/>
      <c r="K2" s="279" t="s">
        <v>146</v>
      </c>
      <c r="L2" s="280"/>
    </row>
    <row r="3" spans="1:12">
      <c r="A3" s="77" t="s">
        <v>322</v>
      </c>
      <c r="B3" s="232" t="s">
        <v>631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>
      <c r="A4" s="77" t="s">
        <v>163</v>
      </c>
      <c r="B4" s="232" t="s">
        <v>632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>
      <c r="A5" s="77" t="s">
        <v>164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>
      <c r="A6" s="77" t="s">
        <v>166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>
      <c r="I7" s="45"/>
      <c r="J7" s="45"/>
      <c r="K7" s="45"/>
      <c r="L7" s="45"/>
    </row>
    <row r="8" spans="1:12">
      <c r="I8" s="45"/>
      <c r="J8" s="45"/>
      <c r="K8" s="45"/>
      <c r="L8" s="45"/>
    </row>
    <row r="9" spans="1:12">
      <c r="I9" s="45"/>
      <c r="J9" s="45"/>
      <c r="K9" s="45"/>
      <c r="L9" s="45"/>
    </row>
    <row r="10" spans="1:12">
      <c r="I10" s="45"/>
      <c r="J10" s="45"/>
      <c r="K10" s="45"/>
      <c r="L10" s="45"/>
    </row>
    <row r="12" spans="1:12" ht="16.5" thickBot="1">
      <c r="A12" s="284" t="s">
        <v>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3.5" thickTop="1">
      <c r="A13" s="285" t="s">
        <v>673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</row>
    <row r="16" spans="1:12">
      <c r="L16" s="30" t="s">
        <v>496</v>
      </c>
    </row>
    <row r="17" spans="1:12" ht="0.75" customHeight="1"/>
    <row r="18" spans="1:12" hidden="1"/>
    <row r="19" spans="1:12" ht="26.25" customHeight="1">
      <c r="A19" s="286" t="s">
        <v>1</v>
      </c>
      <c r="B19" s="283" t="s">
        <v>499</v>
      </c>
      <c r="C19" s="283"/>
      <c r="D19" s="283"/>
      <c r="E19" s="181" t="s">
        <v>2</v>
      </c>
      <c r="F19" s="181"/>
      <c r="G19" s="181"/>
      <c r="H19" s="181"/>
      <c r="I19" s="181"/>
      <c r="J19" s="181"/>
      <c r="K19" s="283" t="s">
        <v>3</v>
      </c>
      <c r="L19" s="283" t="s">
        <v>4</v>
      </c>
    </row>
    <row r="20" spans="1:12" ht="15" customHeight="1">
      <c r="A20" s="286"/>
      <c r="B20" s="283"/>
      <c r="C20" s="283"/>
      <c r="D20" s="283"/>
      <c r="E20" s="181"/>
      <c r="F20" s="181"/>
      <c r="G20" s="181"/>
      <c r="H20" s="181"/>
      <c r="I20" s="181"/>
      <c r="J20" s="181"/>
      <c r="K20" s="283"/>
      <c r="L20" s="283"/>
    </row>
    <row r="21" spans="1:12" ht="16.5" hidden="1" customHeight="1">
      <c r="A21" s="286"/>
      <c r="B21" s="283"/>
      <c r="C21" s="283"/>
      <c r="D21" s="283"/>
      <c r="E21" s="182"/>
      <c r="F21" s="182"/>
      <c r="G21" s="182"/>
      <c r="H21" s="182"/>
      <c r="I21" s="182"/>
      <c r="J21" s="182"/>
      <c r="K21" s="283"/>
      <c r="L21" s="283"/>
    </row>
    <row r="22" spans="1:12" ht="203.25" customHeight="1">
      <c r="A22" s="286"/>
      <c r="B22" s="283"/>
      <c r="C22" s="283"/>
      <c r="D22" s="283"/>
      <c r="E22" s="283" t="s">
        <v>5</v>
      </c>
      <c r="F22" s="67" t="s">
        <v>6</v>
      </c>
      <c r="G22" s="283" t="s">
        <v>7</v>
      </c>
      <c r="H22" s="287" t="s">
        <v>8</v>
      </c>
      <c r="I22" s="283" t="s">
        <v>9</v>
      </c>
      <c r="J22" s="67" t="s">
        <v>10</v>
      </c>
      <c r="K22" s="283"/>
      <c r="L22" s="283"/>
    </row>
    <row r="23" spans="1:12" ht="81" hidden="1" customHeight="1">
      <c r="A23" s="5"/>
      <c r="B23" s="283"/>
      <c r="C23" s="283"/>
      <c r="D23" s="283"/>
      <c r="E23" s="283"/>
      <c r="F23" s="68" t="s">
        <v>11</v>
      </c>
      <c r="G23" s="283"/>
      <c r="H23" s="287"/>
      <c r="I23" s="283"/>
      <c r="J23" s="68"/>
      <c r="K23" s="283"/>
      <c r="L23" s="66"/>
    </row>
    <row r="24" spans="1:12" ht="41.25" hidden="1" customHeight="1">
      <c r="A24" s="5"/>
      <c r="B24" s="283"/>
      <c r="C24" s="283"/>
      <c r="D24" s="283"/>
      <c r="E24" s="283"/>
      <c r="F24" s="66"/>
      <c r="G24" s="283"/>
      <c r="H24" s="287"/>
      <c r="I24" s="283"/>
      <c r="J24" s="68" t="s">
        <v>12</v>
      </c>
      <c r="K24" s="283"/>
      <c r="L24" s="66"/>
    </row>
    <row r="25" spans="1:12">
      <c r="A25" s="41">
        <v>1</v>
      </c>
      <c r="B25" s="181">
        <v>2</v>
      </c>
      <c r="C25" s="181"/>
      <c r="D25" s="181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659</v>
      </c>
      <c r="B26" s="96">
        <v>9</v>
      </c>
      <c r="C26" s="96">
        <v>0</v>
      </c>
      <c r="D26" s="96">
        <v>1</v>
      </c>
      <c r="E26" s="94">
        <v>12971181</v>
      </c>
      <c r="F26" s="94"/>
      <c r="G26" s="94"/>
      <c r="H26" s="94">
        <v>7414</v>
      </c>
      <c r="I26" s="94">
        <v>-25767915</v>
      </c>
      <c r="J26" s="94">
        <v>-12789320</v>
      </c>
      <c r="K26" s="94"/>
      <c r="L26" s="94">
        <v>-12789320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2"/>
      <c r="F27" s="94"/>
      <c r="G27" s="94"/>
      <c r="H27" s="94"/>
      <c r="I27" s="94"/>
      <c r="J27" s="94"/>
      <c r="K27" s="94"/>
      <c r="L27" s="94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4"/>
      <c r="F28" s="94"/>
      <c r="G28" s="94"/>
      <c r="H28" s="94"/>
      <c r="I28" s="94"/>
      <c r="J28" s="94"/>
      <c r="K28" s="94"/>
      <c r="L28" s="94"/>
    </row>
    <row r="29" spans="1:12" ht="18.75" customHeight="1">
      <c r="A29" s="282" t="s">
        <v>660</v>
      </c>
      <c r="B29" s="281">
        <v>9</v>
      </c>
      <c r="C29" s="281">
        <v>0</v>
      </c>
      <c r="D29" s="281">
        <v>4</v>
      </c>
      <c r="E29" s="278">
        <f>+E26</f>
        <v>12971181</v>
      </c>
      <c r="F29" s="278"/>
      <c r="G29" s="278"/>
      <c r="H29" s="278">
        <f t="shared" ref="H29:L29" si="0">+H26</f>
        <v>7414</v>
      </c>
      <c r="I29" s="278">
        <f t="shared" si="0"/>
        <v>-25767915</v>
      </c>
      <c r="J29" s="278">
        <f t="shared" si="0"/>
        <v>-12789320</v>
      </c>
      <c r="K29" s="278"/>
      <c r="L29" s="278">
        <f t="shared" si="0"/>
        <v>-12789320</v>
      </c>
    </row>
    <row r="30" spans="1:12" ht="15" customHeight="1">
      <c r="A30" s="282"/>
      <c r="B30" s="281"/>
      <c r="C30" s="281"/>
      <c r="D30" s="281"/>
      <c r="E30" s="278"/>
      <c r="F30" s="278"/>
      <c r="G30" s="278"/>
      <c r="H30" s="278"/>
      <c r="I30" s="278"/>
      <c r="J30" s="278"/>
      <c r="K30" s="278"/>
      <c r="L30" s="278"/>
    </row>
    <row r="31" spans="1:12">
      <c r="A31" s="5" t="s">
        <v>15</v>
      </c>
      <c r="B31" s="41">
        <v>9</v>
      </c>
      <c r="C31" s="41">
        <v>0</v>
      </c>
      <c r="D31" s="41">
        <v>5</v>
      </c>
      <c r="E31" s="94"/>
      <c r="F31" s="94"/>
      <c r="G31" s="94"/>
      <c r="H31" s="94"/>
      <c r="I31" s="94"/>
      <c r="J31" s="94"/>
      <c r="K31" s="94"/>
      <c r="L31" s="94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4"/>
      <c r="F32" s="94"/>
      <c r="G32" s="94"/>
      <c r="H32" s="94"/>
      <c r="I32" s="94"/>
      <c r="J32" s="94"/>
      <c r="K32" s="94"/>
      <c r="L32" s="94"/>
    </row>
    <row r="33" spans="1:18" ht="32.25" customHeight="1">
      <c r="A33" s="5" t="s">
        <v>17</v>
      </c>
      <c r="B33" s="41">
        <v>9</v>
      </c>
      <c r="C33" s="41">
        <v>0</v>
      </c>
      <c r="D33" s="41">
        <v>7</v>
      </c>
      <c r="E33" s="94"/>
      <c r="F33" s="94"/>
      <c r="G33" s="94"/>
      <c r="H33" s="94"/>
      <c r="I33" s="94"/>
      <c r="J33" s="94"/>
      <c r="K33" s="94"/>
      <c r="L33" s="94"/>
    </row>
    <row r="34" spans="1:18" ht="16.5" customHeight="1">
      <c r="A34" s="5" t="s">
        <v>18</v>
      </c>
      <c r="B34" s="41">
        <v>9</v>
      </c>
      <c r="C34" s="41">
        <v>0</v>
      </c>
      <c r="D34" s="41">
        <v>8</v>
      </c>
      <c r="E34" s="94"/>
      <c r="F34" s="94"/>
      <c r="G34" s="94"/>
      <c r="H34" s="94"/>
      <c r="I34" s="94">
        <v>-19687</v>
      </c>
      <c r="J34" s="94">
        <v>-19687</v>
      </c>
      <c r="K34" s="94"/>
      <c r="L34" s="94">
        <v>-19687</v>
      </c>
    </row>
    <row r="35" spans="1:18" ht="18.75" customHeight="1">
      <c r="A35" s="5" t="s">
        <v>19</v>
      </c>
      <c r="B35" s="41">
        <v>9</v>
      </c>
      <c r="C35" s="41">
        <v>0</v>
      </c>
      <c r="D35" s="41">
        <v>9</v>
      </c>
      <c r="E35" s="94"/>
      <c r="F35" s="94"/>
      <c r="G35" s="94"/>
      <c r="H35" s="94"/>
      <c r="I35" s="94">
        <v>14023</v>
      </c>
      <c r="J35" s="94">
        <v>14023</v>
      </c>
      <c r="K35" s="94"/>
      <c r="L35" s="94">
        <v>14023</v>
      </c>
    </row>
    <row r="36" spans="1:18" ht="29.25" customHeight="1">
      <c r="A36" s="5" t="s">
        <v>20</v>
      </c>
      <c r="B36" s="41">
        <v>9</v>
      </c>
      <c r="C36" s="41">
        <v>1</v>
      </c>
      <c r="D36" s="41">
        <v>0</v>
      </c>
      <c r="E36" s="94"/>
      <c r="F36" s="94"/>
      <c r="G36" s="94"/>
      <c r="H36" s="94"/>
      <c r="I36" s="94"/>
      <c r="J36" s="94"/>
      <c r="K36" s="94"/>
      <c r="L36" s="94"/>
    </row>
    <row r="37" spans="1:18" ht="33.75" customHeight="1">
      <c r="A37" s="5" t="s">
        <v>21</v>
      </c>
      <c r="B37" s="41">
        <v>9</v>
      </c>
      <c r="C37" s="41">
        <v>1</v>
      </c>
      <c r="D37" s="41">
        <v>1</v>
      </c>
      <c r="E37" s="94"/>
      <c r="F37" s="94"/>
      <c r="G37" s="94"/>
      <c r="H37" s="94"/>
      <c r="I37" s="94"/>
      <c r="J37" s="94"/>
      <c r="K37" s="94"/>
      <c r="L37" s="94"/>
    </row>
    <row r="38" spans="1:18" ht="32.25" customHeight="1">
      <c r="A38" s="55" t="s">
        <v>634</v>
      </c>
      <c r="B38" s="96">
        <v>9</v>
      </c>
      <c r="C38" s="96">
        <v>1</v>
      </c>
      <c r="D38" s="96">
        <v>2</v>
      </c>
      <c r="E38" s="153">
        <f t="shared" ref="E38:H38" si="1">SUM(E29:E34)</f>
        <v>12971181</v>
      </c>
      <c r="F38" s="153"/>
      <c r="G38" s="153"/>
      <c r="H38" s="153">
        <f t="shared" si="1"/>
        <v>7414</v>
      </c>
      <c r="I38" s="95">
        <f>SUM(I29:I35)</f>
        <v>-25773579</v>
      </c>
      <c r="J38" s="153">
        <f>SUM(J29:J35)</f>
        <v>-12794984</v>
      </c>
      <c r="K38" s="153"/>
      <c r="L38" s="153">
        <f>SUM(L29:L35)</f>
        <v>-12794984</v>
      </c>
    </row>
    <row r="39" spans="1:18" ht="18" customHeight="1">
      <c r="A39" s="5" t="s">
        <v>22</v>
      </c>
      <c r="B39" s="41">
        <v>9</v>
      </c>
      <c r="C39" s="41">
        <v>1</v>
      </c>
      <c r="D39" s="41">
        <v>3</v>
      </c>
      <c r="E39" s="94"/>
      <c r="F39" s="94"/>
      <c r="G39" s="94"/>
      <c r="H39" s="94"/>
      <c r="I39" s="94"/>
      <c r="J39" s="94"/>
      <c r="K39" s="94"/>
      <c r="L39" s="94"/>
    </row>
    <row r="40" spans="1:18" ht="18.75" customHeight="1">
      <c r="A40" s="5" t="s">
        <v>23</v>
      </c>
      <c r="B40" s="41">
        <v>9</v>
      </c>
      <c r="C40" s="41">
        <v>1</v>
      </c>
      <c r="D40" s="41">
        <v>4</v>
      </c>
      <c r="E40" s="94"/>
      <c r="F40" s="94"/>
      <c r="G40" s="94"/>
      <c r="H40" s="94"/>
      <c r="I40" s="94"/>
      <c r="J40" s="94"/>
      <c r="K40" s="94"/>
      <c r="L40" s="94"/>
    </row>
    <row r="41" spans="1:18" ht="13.5">
      <c r="A41" s="55" t="s">
        <v>661</v>
      </c>
      <c r="B41" s="281">
        <v>9</v>
      </c>
      <c r="C41" s="281">
        <v>1</v>
      </c>
      <c r="D41" s="281">
        <v>5</v>
      </c>
      <c r="E41" s="278">
        <v>12971181</v>
      </c>
      <c r="F41" s="278"/>
      <c r="G41" s="278"/>
      <c r="H41" s="278">
        <v>7414</v>
      </c>
      <c r="I41" s="278">
        <f>+I38</f>
        <v>-25773579</v>
      </c>
      <c r="J41" s="278">
        <f>+J38</f>
        <v>-12794984</v>
      </c>
      <c r="K41" s="278"/>
      <c r="L41" s="278">
        <f>+L38</f>
        <v>-12794984</v>
      </c>
    </row>
    <row r="42" spans="1:18" ht="13.5">
      <c r="A42" s="55" t="s">
        <v>662</v>
      </c>
      <c r="B42" s="281"/>
      <c r="C42" s="281"/>
      <c r="D42" s="281"/>
      <c r="E42" s="278"/>
      <c r="F42" s="278"/>
      <c r="G42" s="278"/>
      <c r="H42" s="278"/>
      <c r="I42" s="278"/>
      <c r="J42" s="278"/>
      <c r="K42" s="278"/>
      <c r="L42" s="278"/>
    </row>
    <row r="43" spans="1:18" ht="18" customHeight="1">
      <c r="A43" s="5" t="s">
        <v>24</v>
      </c>
      <c r="B43" s="41">
        <v>9</v>
      </c>
      <c r="C43" s="41">
        <v>1</v>
      </c>
      <c r="D43" s="41">
        <v>6</v>
      </c>
      <c r="E43" s="94"/>
      <c r="F43" s="94"/>
      <c r="G43" s="94"/>
      <c r="H43" s="94"/>
      <c r="I43" s="94"/>
      <c r="J43" s="94"/>
      <c r="K43" s="94"/>
      <c r="L43" s="94"/>
    </row>
    <row r="44" spans="1:18" ht="30.75" customHeight="1">
      <c r="A44" s="5" t="s">
        <v>25</v>
      </c>
      <c r="B44" s="41">
        <v>9</v>
      </c>
      <c r="C44" s="41">
        <v>1</v>
      </c>
      <c r="D44" s="41">
        <v>7</v>
      </c>
      <c r="E44" s="94"/>
      <c r="F44" s="94"/>
      <c r="G44" s="94"/>
      <c r="H44" s="94"/>
      <c r="I44" s="94"/>
      <c r="J44" s="94"/>
      <c r="K44" s="94"/>
      <c r="L44" s="94"/>
    </row>
    <row r="45" spans="1:18" ht="31.5" customHeight="1">
      <c r="A45" s="5" t="s">
        <v>26</v>
      </c>
      <c r="B45" s="41">
        <v>9</v>
      </c>
      <c r="C45" s="41">
        <v>1</v>
      </c>
      <c r="D45" s="41">
        <v>8</v>
      </c>
      <c r="E45" s="94"/>
      <c r="F45" s="94"/>
      <c r="G45" s="94"/>
      <c r="H45" s="94"/>
      <c r="I45" s="94"/>
      <c r="J45" s="94"/>
      <c r="K45" s="94"/>
      <c r="L45" s="94"/>
      <c r="R45" s="158"/>
    </row>
    <row r="46" spans="1:18" ht="18" customHeight="1">
      <c r="A46" s="5" t="s">
        <v>27</v>
      </c>
      <c r="B46" s="41">
        <v>9</v>
      </c>
      <c r="C46" s="41">
        <v>1</v>
      </c>
      <c r="D46" s="41">
        <v>9</v>
      </c>
      <c r="E46" s="94"/>
      <c r="F46" s="94"/>
      <c r="G46" s="94"/>
      <c r="H46" s="94"/>
      <c r="I46" s="94">
        <v>-31894</v>
      </c>
      <c r="J46" s="94">
        <v>-31894</v>
      </c>
      <c r="K46" s="94"/>
      <c r="L46" s="94">
        <v>-31894</v>
      </c>
    </row>
    <row r="47" spans="1:18" ht="19.5" customHeight="1">
      <c r="A47" s="5" t="s">
        <v>28</v>
      </c>
      <c r="B47" s="41">
        <v>9</v>
      </c>
      <c r="C47" s="41">
        <v>2</v>
      </c>
      <c r="D47" s="41">
        <v>0</v>
      </c>
      <c r="E47" s="94"/>
      <c r="F47" s="94"/>
      <c r="G47" s="94"/>
      <c r="H47" s="94"/>
      <c r="I47" s="94"/>
      <c r="J47" s="94"/>
      <c r="K47" s="94"/>
      <c r="L47" s="94"/>
      <c r="Q47" s="158"/>
    </row>
    <row r="48" spans="1:18" ht="33.75" customHeight="1">
      <c r="A48" s="5" t="s">
        <v>29</v>
      </c>
      <c r="B48" s="41">
        <v>9</v>
      </c>
      <c r="C48" s="41">
        <v>2</v>
      </c>
      <c r="D48" s="41">
        <v>1</v>
      </c>
      <c r="E48" s="94"/>
      <c r="F48" s="94"/>
      <c r="G48" s="94"/>
      <c r="H48" s="94"/>
      <c r="I48" s="94">
        <v>30</v>
      </c>
      <c r="J48" s="94">
        <v>30</v>
      </c>
      <c r="K48" s="94"/>
      <c r="L48" s="94">
        <v>30</v>
      </c>
      <c r="Q48" s="158"/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4"/>
      <c r="F49" s="94"/>
      <c r="G49" s="94"/>
      <c r="H49" s="94"/>
      <c r="I49" s="94"/>
      <c r="J49" s="94"/>
      <c r="K49" s="94"/>
      <c r="L49" s="94"/>
    </row>
    <row r="50" spans="1:12" ht="18.75" customHeight="1">
      <c r="A50" s="55" t="s">
        <v>633</v>
      </c>
      <c r="B50" s="281">
        <v>9</v>
      </c>
      <c r="C50" s="281">
        <v>2</v>
      </c>
      <c r="D50" s="281">
        <v>3</v>
      </c>
      <c r="E50" s="278">
        <f>SUM(E41:E49)</f>
        <v>12971181</v>
      </c>
      <c r="F50" s="278"/>
      <c r="G50" s="278"/>
      <c r="H50" s="278">
        <f t="shared" ref="H50" si="2">SUM(H41:H49)</f>
        <v>7414</v>
      </c>
      <c r="I50" s="278">
        <f>SUM(I41,I46)-I48</f>
        <v>-25805503</v>
      </c>
      <c r="J50" s="278">
        <f>SUM(J41,J46)-J48</f>
        <v>-12826908</v>
      </c>
      <c r="K50" s="278"/>
      <c r="L50" s="278">
        <f t="shared" ref="L50" si="3">SUM(L41,L46)-L48</f>
        <v>-12826908</v>
      </c>
    </row>
    <row r="51" spans="1:12" ht="16.5" customHeight="1">
      <c r="A51" s="5" t="s">
        <v>31</v>
      </c>
      <c r="B51" s="281"/>
      <c r="C51" s="281"/>
      <c r="D51" s="281"/>
      <c r="E51" s="278"/>
      <c r="F51" s="278"/>
      <c r="G51" s="278"/>
      <c r="H51" s="278"/>
      <c r="I51" s="278"/>
      <c r="J51" s="278"/>
      <c r="K51" s="278"/>
      <c r="L51" s="278"/>
    </row>
    <row r="52" spans="1:12">
      <c r="A52" s="63"/>
    </row>
    <row r="53" spans="1:12">
      <c r="E53" s="45"/>
      <c r="F53" s="45"/>
      <c r="G53" s="45"/>
    </row>
    <row r="54" spans="1:12">
      <c r="A54" s="69" t="s">
        <v>596</v>
      </c>
      <c r="E54" s="45"/>
      <c r="F54" s="45"/>
      <c r="G54" s="45"/>
      <c r="L54" s="30" t="s">
        <v>318</v>
      </c>
    </row>
    <row r="55" spans="1:12">
      <c r="E55" s="45"/>
      <c r="F55" s="45"/>
      <c r="G55" s="45"/>
      <c r="I55" s="30" t="s">
        <v>320</v>
      </c>
      <c r="L55" s="52"/>
    </row>
    <row r="56" spans="1:12">
      <c r="A56" s="52" t="s">
        <v>598</v>
      </c>
      <c r="E56" s="45"/>
      <c r="F56" s="45"/>
      <c r="G56" s="45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26" sqref="B26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288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89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0" t="s">
        <v>147</v>
      </c>
      <c r="B4" s="70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1"/>
      <c r="B5" s="72"/>
    </row>
    <row r="6" spans="1:11" ht="13.5">
      <c r="A6" s="73"/>
      <c r="B6" s="72"/>
    </row>
    <row r="7" spans="1:11">
      <c r="A7" s="74"/>
      <c r="B7" s="72"/>
    </row>
    <row r="8" spans="1:11">
      <c r="A8" s="72"/>
      <c r="B8" s="75"/>
    </row>
    <row r="9" spans="1:11">
      <c r="A9" s="58"/>
      <c r="B9" s="72"/>
    </row>
    <row r="10" spans="1:11">
      <c r="A10" s="72"/>
      <c r="B10" s="72"/>
    </row>
    <row r="11" spans="1:11">
      <c r="A11" s="72"/>
      <c r="B11" s="72"/>
    </row>
    <row r="12" spans="1:11">
      <c r="A12" s="61"/>
      <c r="B12" s="72"/>
    </row>
    <row r="13" spans="1:11" ht="15" customHeight="1">
      <c r="A13" s="61"/>
      <c r="B13" s="72"/>
    </row>
    <row r="14" spans="1:11" ht="17.25" customHeight="1">
      <c r="A14" s="61"/>
      <c r="B14" s="72"/>
    </row>
    <row r="15" spans="1:11">
      <c r="A15" s="61"/>
      <c r="B15" s="72"/>
    </row>
    <row r="16" spans="1:11">
      <c r="A16" s="61"/>
      <c r="B16" s="72"/>
    </row>
    <row r="17" spans="1:2">
      <c r="A17" s="61"/>
      <c r="B17" s="72"/>
    </row>
    <row r="18" spans="1:2" ht="13.5">
      <c r="A18" s="55"/>
      <c r="B18" s="72"/>
    </row>
    <row r="19" spans="1:2">
      <c r="A19" s="61"/>
      <c r="B19" s="72"/>
    </row>
    <row r="20" spans="1:2">
      <c r="A20" s="61"/>
      <c r="B20" s="72"/>
    </row>
    <row r="21" spans="1:2">
      <c r="A21" s="61"/>
      <c r="B21" s="72"/>
    </row>
    <row r="22" spans="1:2" ht="17.25" customHeight="1">
      <c r="A22" s="71"/>
      <c r="B22" s="72"/>
    </row>
    <row r="23" spans="1:2">
      <c r="A23" s="61"/>
      <c r="B23" s="72"/>
    </row>
    <row r="24" spans="1:2">
      <c r="A24" s="61"/>
      <c r="B24" s="72"/>
    </row>
    <row r="25" spans="1:2">
      <c r="A25" s="61"/>
      <c r="B25" s="72"/>
    </row>
    <row r="26" spans="1:2">
      <c r="A26" s="61"/>
      <c r="B26" s="72"/>
    </row>
    <row r="27" spans="1:2">
      <c r="A27" s="61"/>
      <c r="B27" s="72"/>
    </row>
    <row r="28" spans="1:2">
      <c r="A28" s="61"/>
      <c r="B28" s="72"/>
    </row>
    <row r="30" spans="1:2" ht="13.5">
      <c r="A30" s="27" t="s">
        <v>144</v>
      </c>
      <c r="B30" s="10"/>
    </row>
    <row r="31" spans="1:2" ht="13.5">
      <c r="A31" s="28"/>
      <c r="B31" s="29"/>
    </row>
    <row r="32" spans="1:2" ht="13.5">
      <c r="B32" s="10" t="s">
        <v>149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2017-10-11T13:25:21Z</dcterms:modified>
</cp:coreProperties>
</file>